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lesycr.sharepoint.com/sites/SKUPINA_OObORLZ-G/Sdilene dokumenty/GŘ/2025/2025 Šetření DZP/Finální podklady/"/>
    </mc:Choice>
  </mc:AlternateContent>
  <xr:revisionPtr revIDLastSave="483" documentId="8_{9198FD5E-3520-4ED0-A8B5-BCF0840B7326}" xr6:coauthVersionLast="47" xr6:coauthVersionMax="47" xr10:uidLastSave="{FC7D7F4D-98ED-402A-B37B-0834E2F937F7}"/>
  <bookViews>
    <workbookView xWindow="-120" yWindow="-120" windowWidth="38640" windowHeight="21120" xr2:uid="{583E63C4-2940-4162-B0DD-F7CA8A9366E9}"/>
  </bookViews>
  <sheets>
    <sheet name="šetření 2025" sheetId="2" r:id="rId1"/>
    <sheet name="šetření 2022" sheetId="1" r:id="rId2"/>
  </sheets>
  <externalReferences>
    <externalReference r:id="rId3"/>
  </externalReferences>
  <definedNames>
    <definedName name="_xlnm._FilterDatabase" localSheetId="0" hidden="1">'šetření 2025'!$A$6:$AN$234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1" i="2" l="1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N235" i="2"/>
  <c r="AM235" i="2"/>
  <c r="AL235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AN236" i="2"/>
  <c r="AM236" i="2"/>
  <c r="AL236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AN234" i="2"/>
  <c r="AM234" i="2"/>
  <c r="AL234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AN233" i="2"/>
  <c r="AM233" i="2"/>
  <c r="AL233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AN232" i="2"/>
  <c r="AM232" i="2"/>
  <c r="AL232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AN231" i="2"/>
  <c r="AM231" i="2"/>
  <c r="AL231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AN229" i="2"/>
  <c r="AM229" i="2"/>
  <c r="AL229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AN227" i="2"/>
  <c r="AM227" i="2"/>
  <c r="AL227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AN226" i="2"/>
  <c r="AM226" i="2"/>
  <c r="AL226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AN225" i="2"/>
  <c r="AM225" i="2"/>
  <c r="AL225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AN224" i="2"/>
  <c r="AM224" i="2"/>
  <c r="AL224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AN223" i="2"/>
  <c r="AM223" i="2"/>
  <c r="AL223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AN222" i="2"/>
  <c r="AM222" i="2"/>
  <c r="AL222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AN221" i="2"/>
  <c r="AM221" i="2"/>
  <c r="AL221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AN220" i="2"/>
  <c r="AM220" i="2"/>
  <c r="AL220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C220" i="2"/>
  <c r="B220" i="2"/>
  <c r="AN219" i="2"/>
  <c r="AM219" i="2"/>
  <c r="AL219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AN218" i="2"/>
  <c r="AM218" i="2"/>
  <c r="AL218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AN217" i="2"/>
  <c r="AM217" i="2"/>
  <c r="AL217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AN216" i="2"/>
  <c r="AM216" i="2"/>
  <c r="AL216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AN215" i="2"/>
  <c r="AM215" i="2"/>
  <c r="AL215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AN214" i="2"/>
  <c r="AM214" i="2"/>
  <c r="AL214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AN213" i="2"/>
  <c r="AM213" i="2"/>
  <c r="AL213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AN212" i="2"/>
  <c r="AM212" i="2"/>
  <c r="AL212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AN211" i="2"/>
  <c r="AM211" i="2"/>
  <c r="AL211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AN208" i="2"/>
  <c r="AM208" i="2"/>
  <c r="AL208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AN207" i="2"/>
  <c r="AM207" i="2"/>
  <c r="AL207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AN206" i="2"/>
  <c r="AM206" i="2"/>
  <c r="AL206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AN205" i="2"/>
  <c r="AM205" i="2"/>
  <c r="AL205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AN204" i="2"/>
  <c r="AM204" i="2"/>
  <c r="AL204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AN203" i="2"/>
  <c r="AM203" i="2"/>
  <c r="AL203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AN200" i="2"/>
  <c r="AM200" i="2"/>
  <c r="AL200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AN191" i="2"/>
  <c r="AM191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AN190" i="2"/>
  <c r="AM190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AN189" i="2"/>
  <c r="AM189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AN188" i="2"/>
  <c r="AM188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AN187" i="2"/>
  <c r="AM187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AN186" i="2"/>
  <c r="AM186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N166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AN165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AN164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AN163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2" i="2" l="1"/>
  <c r="G2" i="2"/>
  <c r="F2" i="2"/>
  <c r="E2" i="2"/>
  <c r="B2" i="1" l="1"/>
  <c r="G2" i="1"/>
  <c r="E2" i="1"/>
  <c r="F2" i="1"/>
  <c r="H2" i="1"/>
  <c r="I2" i="1"/>
</calcChain>
</file>

<file path=xl/sharedStrings.xml><?xml version="1.0" encoding="utf-8"?>
<sst xmlns="http://schemas.openxmlformats.org/spreadsheetml/2006/main" count="1458" uniqueCount="763">
  <si>
    <t>Den aktualizace:</t>
  </si>
  <si>
    <t>subjektů</t>
  </si>
  <si>
    <t>Zpracované množství dříví v m3</t>
  </si>
  <si>
    <t>IČO</t>
  </si>
  <si>
    <t>Obchodní název</t>
  </si>
  <si>
    <t>Provozovna</t>
  </si>
  <si>
    <t>SM, JD</t>
  </si>
  <si>
    <t>BO</t>
  </si>
  <si>
    <t>MD</t>
  </si>
  <si>
    <t>BK</t>
  </si>
  <si>
    <t>DB</t>
  </si>
  <si>
    <t>BR</t>
  </si>
  <si>
    <t>Listnaté měkké</t>
  </si>
  <si>
    <t>Ostatní listnaté tvrdé</t>
  </si>
  <si>
    <t>kategorie</t>
  </si>
  <si>
    <t xml:space="preserve"> kulatina</t>
  </si>
  <si>
    <t xml:space="preserve"> 45+</t>
  </si>
  <si>
    <t>Paletový výběr, výběr z vlákniny</t>
  </si>
  <si>
    <t xml:space="preserve"> vláknina ostatní</t>
  </si>
  <si>
    <t>poř. č.</t>
  </si>
  <si>
    <t xml:space="preserve"> 2 019 </t>
  </si>
  <si>
    <t xml:space="preserve"> 2 020 </t>
  </si>
  <si>
    <t xml:space="preserve"> 2 021 </t>
  </si>
  <si>
    <t xml:space="preserve"> 2 022 </t>
  </si>
  <si>
    <t xml:space="preserve"> 2 023 ( pouze nové šetření)</t>
  </si>
  <si>
    <t>SM 45+</t>
  </si>
  <si>
    <t>SM Kulatina</t>
  </si>
  <si>
    <t>SM Vláknina</t>
  </si>
  <si>
    <t>SM palety</t>
  </si>
  <si>
    <t>BO 45+</t>
  </si>
  <si>
    <t>BO Kulatina</t>
  </si>
  <si>
    <t>BO Vláknina</t>
  </si>
  <si>
    <t>BO palety</t>
  </si>
  <si>
    <t>MD 45+</t>
  </si>
  <si>
    <t>MD Kulatina</t>
  </si>
  <si>
    <t>MD Vláknina</t>
  </si>
  <si>
    <t>MD palety</t>
  </si>
  <si>
    <t>BK 45+</t>
  </si>
  <si>
    <t>BK Kulatina</t>
  </si>
  <si>
    <t>BK Vláknina</t>
  </si>
  <si>
    <t>BK palety</t>
  </si>
  <si>
    <t>DB 45+</t>
  </si>
  <si>
    <t>DB Kulatina</t>
  </si>
  <si>
    <t>DB Vláknina</t>
  </si>
  <si>
    <t>DB palety</t>
  </si>
  <si>
    <t>Ost 45+</t>
  </si>
  <si>
    <t>Ost Kulatina</t>
  </si>
  <si>
    <t>Ost Vláknina</t>
  </si>
  <si>
    <t>Ost palety</t>
  </si>
  <si>
    <r>
      <t>kategorie provozu tis.m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3 </t>
    </r>
    <r>
      <rPr>
        <sz val="11"/>
        <color theme="1"/>
        <rFont val="Calibri"/>
        <family val="2"/>
        <charset val="238"/>
        <scheme val="minor"/>
      </rPr>
      <t>ročně</t>
    </r>
  </si>
  <si>
    <t>Mondi Štětí a.s.</t>
  </si>
  <si>
    <t>Mayr-Melnhof Holz Paskov s.r.o.</t>
  </si>
  <si>
    <t>Kronospan CR, spol. s r.o.</t>
  </si>
  <si>
    <t>Lenzing Biocel Paskov, a.s.</t>
  </si>
  <si>
    <t xml:space="preserve">STORA ENSO WOOD PRODUCTS ŽDIREC S.R.O. </t>
  </si>
  <si>
    <t xml:space="preserve">STORA ENSO WOOD PRODUCTS PLANÁ S.R.O. </t>
  </si>
  <si>
    <t>Pfeifer Holz s.r.o.</t>
  </si>
  <si>
    <t>Javořice, a.s.</t>
  </si>
  <si>
    <t>Dřevozpracující družstvo Lukavec</t>
  </si>
  <si>
    <t>LABE WOOD s.r.o.</t>
  </si>
  <si>
    <t>Less&amp;Timber, a.s.</t>
  </si>
  <si>
    <t>Pila Čáslav</t>
  </si>
  <si>
    <t>Holz-schiller s.r.o.</t>
  </si>
  <si>
    <t>Wotan Forest a.s.</t>
  </si>
  <si>
    <t>Provoz Horka</t>
  </si>
  <si>
    <t>Kloboucká lesní s.r.o.</t>
  </si>
  <si>
    <t>KATR s.r.o.</t>
  </si>
  <si>
    <t xml:space="preserve">Pila MSK, a.s. </t>
  </si>
  <si>
    <t>Holzpack CZ, s.r.o.</t>
  </si>
  <si>
    <t>1. písecká lesní a dřevařská, a.s.</t>
  </si>
  <si>
    <t>Dřevoterm s.r.o.</t>
  </si>
  <si>
    <t>LST a.s.</t>
  </si>
  <si>
    <t>Pila Hostouň</t>
  </si>
  <si>
    <t>Jihoobal s.r.o</t>
  </si>
  <si>
    <t>Klaus Timber a.s.</t>
  </si>
  <si>
    <t>Drahkov</t>
  </si>
  <si>
    <t>Závod plošné materiály</t>
  </si>
  <si>
    <t>Frenwood s.r.o.</t>
  </si>
  <si>
    <t>EMPO HOLZ, s.r.o.</t>
  </si>
  <si>
    <t>KOTRLA a.s.</t>
  </si>
  <si>
    <t>ČZU ŠLP Kostelec nad Černými lesy</t>
  </si>
  <si>
    <t>Středisko dřevařské výroby (pila Smrčiny)</t>
  </si>
  <si>
    <t>PILA HRACHOVEC, s.r.o.</t>
  </si>
  <si>
    <t>DYAS.EU,a.s.</t>
  </si>
  <si>
    <t>MATRIX a.s.</t>
  </si>
  <si>
    <t>Arcibiskupské lesy a statky Olomouc s.r.o.</t>
  </si>
  <si>
    <t>Pila Vápenná</t>
  </si>
  <si>
    <t>Dřevovýroba Praděd s.r.o.</t>
  </si>
  <si>
    <t>Pustějovský s.r.o.</t>
  </si>
  <si>
    <t>Krejčí Miroslav</t>
  </si>
  <si>
    <t>Pila Nepomuk s.r.o</t>
  </si>
  <si>
    <t>Pila Borohrádek</t>
  </si>
  <si>
    <t>Pila Protivín</t>
  </si>
  <si>
    <t>DŘEVOPODNIK HAUSNER s.r.o.</t>
  </si>
  <si>
    <t>Pila Tetčice, a.s.</t>
  </si>
  <si>
    <t>Smart wood Czech,s.r.o.</t>
  </si>
  <si>
    <t>KAISER s.r.o.</t>
  </si>
  <si>
    <t>Pila Slavonice</t>
  </si>
  <si>
    <t>Pila Dlouhá Ves u Sušice</t>
  </si>
  <si>
    <t>Dřevo Vysočina s.r.o.</t>
  </si>
  <si>
    <t>Pila Facek, s.r.o.</t>
  </si>
  <si>
    <t>Ing. Miroslav Novotný</t>
  </si>
  <si>
    <t>Pila Surý s.r.o.</t>
  </si>
  <si>
    <t>OBALFRUKT, dřevařská výroba spol. s.r.o.</t>
  </si>
  <si>
    <t>Dřevo-palety-Vlk, s.r.o.</t>
  </si>
  <si>
    <t>PILA PASÁK a.s.</t>
  </si>
  <si>
    <t>Dřevařské centrum s.r.o.</t>
  </si>
  <si>
    <t>STANEST s.r.o.</t>
  </si>
  <si>
    <t>MILOSLAV ŠEVČÍK</t>
  </si>
  <si>
    <t>CARMAN-WOOD, s.r.o.</t>
  </si>
  <si>
    <t>Dřevozávod Pražan s.r.o.</t>
  </si>
  <si>
    <t>Pila Kalafut</t>
  </si>
  <si>
    <t>Podhoran Černíkov a.s.</t>
  </si>
  <si>
    <t>Neurazy</t>
  </si>
  <si>
    <t>LARIX VLČEK s.r.o.</t>
  </si>
  <si>
    <t>PILA PEŠL, s.r.o.</t>
  </si>
  <si>
    <t xml:space="preserve">Pila Dvořák, v. o. s. </t>
  </si>
  <si>
    <t>Milan Zeman</t>
  </si>
  <si>
    <t>Milan Křupala</t>
  </si>
  <si>
    <t>Star Pila s.r.o.</t>
  </si>
  <si>
    <t>Dřevokomplex R+R, s.r.o.</t>
  </si>
  <si>
    <t>Heluz dřevovýroba s.r.o.</t>
  </si>
  <si>
    <t>Pila Černý, s.r.o.</t>
  </si>
  <si>
    <t>ABL Petrovice s.r.o.</t>
  </si>
  <si>
    <t>AB Lignum</t>
  </si>
  <si>
    <t>Malenovická pila, s.r.o.</t>
  </si>
  <si>
    <t>TIMBER PRODUCTION s.r.o.</t>
  </si>
  <si>
    <t>Pila Karel Vlček s.r.o.</t>
  </si>
  <si>
    <t>PILA FÜLLSACK s.r.o.</t>
  </si>
  <si>
    <t>Jaroslav Křenek</t>
  </si>
  <si>
    <t>Dřevospol Šťastný Záhoří, spol. s.r.o.</t>
  </si>
  <si>
    <t>Dřevovýroba Gazárek - Petr Gazárek</t>
  </si>
  <si>
    <t>VH les s.r.o.</t>
  </si>
  <si>
    <t>Pila Loštice s.r.o.</t>
  </si>
  <si>
    <t>Impregnace Soběslav, s.r.o.</t>
  </si>
  <si>
    <t>Dřevo Produkt CZ s.r.o.</t>
  </si>
  <si>
    <t>Josef Zbranek</t>
  </si>
  <si>
    <t>HEDERA ZIMA spol.s r.o.</t>
  </si>
  <si>
    <t>Dřevovýroba Herout s.r.o.</t>
  </si>
  <si>
    <t>Dřevo Pichler - Dlouhý, s.r.o.</t>
  </si>
  <si>
    <t>ENERGOFOREST s.r.o.</t>
  </si>
  <si>
    <t>Pila Nýrsko s.r.o.</t>
  </si>
  <si>
    <t>STARP s.r.o.</t>
  </si>
  <si>
    <t>Pila Pokorný</t>
  </si>
  <si>
    <t xml:space="preserve">pila pokorný </t>
  </si>
  <si>
    <t>Dřevovýroba a prodej řeziva Pila Zachotín</t>
  </si>
  <si>
    <t>PILA - TRUHLÁRNA VRÁŽ</t>
  </si>
  <si>
    <t>KaPo - ZDP s.r.o.</t>
  </si>
  <si>
    <t>Pila Benda s.r.o.</t>
  </si>
  <si>
    <t>Lesoservis s.r.o.</t>
  </si>
  <si>
    <t>Jacer cz a.s.</t>
  </si>
  <si>
    <t>Ing. Zbyněk Daňhel - ELSON</t>
  </si>
  <si>
    <t>Pila Budíškovice</t>
  </si>
  <si>
    <t>Pilařská výroba František Vachoušek</t>
  </si>
  <si>
    <t>Štůsek - DVB s.r.o.</t>
  </si>
  <si>
    <t>Kasalova pila s.r.o.</t>
  </si>
  <si>
    <t>Flexipal a.s.</t>
  </si>
  <si>
    <t>Ráj dřeva Třebíč s.r.o.</t>
  </si>
  <si>
    <t>Green corp s.r.o.</t>
  </si>
  <si>
    <t>Lesotrans s.r.o.</t>
  </si>
  <si>
    <t>Pila Vimperk</t>
  </si>
  <si>
    <t>PILA Petrov KN s.r.o.</t>
  </si>
  <si>
    <t xml:space="preserve">AMES s.r.o. </t>
  </si>
  <si>
    <t>MOHAEX s. r. o.</t>
  </si>
  <si>
    <t>ESCO OAK SAWMILL, s.r.o.</t>
  </si>
  <si>
    <t>Jaroslav Taraba - TADOS</t>
  </si>
  <si>
    <t>Pila Pernica</t>
  </si>
  <si>
    <t>Úsilov</t>
  </si>
  <si>
    <t>Nemá spol s.r.o.</t>
  </si>
  <si>
    <t>JOSEF GLASER PILA-TESAŘSTVÍ</t>
  </si>
  <si>
    <t>Pila K+P s.r.o</t>
  </si>
  <si>
    <t>Pila ALNUSS spol. s r.o.</t>
  </si>
  <si>
    <t>OMNIP s.r.o.</t>
  </si>
  <si>
    <t>Alois Šebek Dřevopodnik</t>
  </si>
  <si>
    <t>DWH Dřevo-Wood-Holz</t>
  </si>
  <si>
    <t>PROLES-CZ, s.r.o.</t>
  </si>
  <si>
    <t>Tomáš Lysák</t>
  </si>
  <si>
    <t>Iveta Sýkorová</t>
  </si>
  <si>
    <t>Radim Bábíček</t>
  </si>
  <si>
    <t>ing. Pavel Poul</t>
  </si>
  <si>
    <t>MOTLOCH s.r.o.</t>
  </si>
  <si>
    <t>Europroland s.r.o.</t>
  </si>
  <si>
    <t>Pila Nošovice s.r.o.</t>
  </si>
  <si>
    <t>Agro MP</t>
  </si>
  <si>
    <t>REINOLD s.r.o.</t>
  </si>
  <si>
    <t>SUJA, s.r.o.</t>
  </si>
  <si>
    <t>JEWA s.r.o</t>
  </si>
  <si>
    <t>BOPAL Dřevovýroba s.r.o</t>
  </si>
  <si>
    <t>Wood Efect</t>
  </si>
  <si>
    <t>Dřevoeuro s.r.o.</t>
  </si>
  <si>
    <t>Pila Písek</t>
  </si>
  <si>
    <t>HOPROG spol. s.r.o.</t>
  </si>
  <si>
    <t>Frisch Holz - Systembau s.r.o.</t>
  </si>
  <si>
    <t>Pila Bečvář s.r.o.</t>
  </si>
  <si>
    <t>DREPOS s.r.o.</t>
  </si>
  <si>
    <t>Ostravské městské lesy a zeleň, s.r.o.</t>
  </si>
  <si>
    <t>DREMO, spol. s.r.o.</t>
  </si>
  <si>
    <t>N+N spol. s.r.o.</t>
  </si>
  <si>
    <t>Jaroslav Foldyna</t>
  </si>
  <si>
    <t>Pila Raškovice</t>
  </si>
  <si>
    <t>ing. Miroslav Řádek</t>
  </si>
  <si>
    <t>Tomáš Podroužek</t>
  </si>
  <si>
    <t>BKW, s.r.o.</t>
  </si>
  <si>
    <t>Pila BKW</t>
  </si>
  <si>
    <t>Miroslav Levý</t>
  </si>
  <si>
    <t>Mendelova univerzita v Brně</t>
  </si>
  <si>
    <t>Školní lesní podnik Křtiny - Pila Olomučany</t>
  </si>
  <si>
    <t>Zdeněk Filipský - Filko</t>
  </si>
  <si>
    <t>Zbyněk Čech</t>
  </si>
  <si>
    <t>Pila Kaňovice s.r.o.</t>
  </si>
  <si>
    <t>Lesní družstvo ve Štokách</t>
  </si>
  <si>
    <t>Pila Kuroslepy - Kašpar Jaroslav</t>
  </si>
  <si>
    <t>PILA CIGNA, s.r.o.</t>
  </si>
  <si>
    <t>Pila Brniště s.r.o.</t>
  </si>
  <si>
    <t>ANAPORA TRADE s.r.o.</t>
  </si>
  <si>
    <t>EXWOOD s.r.o.</t>
  </si>
  <si>
    <t>Miloš Mayer</t>
  </si>
  <si>
    <t>Pila Švoma s.r.o.</t>
  </si>
  <si>
    <t>AGROREAL, spol. s r.o.</t>
  </si>
  <si>
    <t>Pila Krnov, spol.s.r.o.</t>
  </si>
  <si>
    <t>N-MARK - Dr.Nosek</t>
  </si>
  <si>
    <t>Jaroslav Maštálka</t>
  </si>
  <si>
    <t>Benko s.r.o, dřevařský podnik Kopidlno</t>
  </si>
  <si>
    <t>Dřevostavby Cingroš</t>
  </si>
  <si>
    <t>SLADKÝ s.r.o.</t>
  </si>
  <si>
    <t>Delta Kardašova Řečice, a.s.</t>
  </si>
  <si>
    <t>Ing. Zbyněk doleček</t>
  </si>
  <si>
    <t>Truhlářství a pilařská výroba</t>
  </si>
  <si>
    <t>Petr Mikéska</t>
  </si>
  <si>
    <t>Lombard řezivo s.r.o.</t>
  </si>
  <si>
    <t>Štěpán Merta</t>
  </si>
  <si>
    <t>Pila Olešná s.r.o.</t>
  </si>
  <si>
    <t>WINART s.r.o.</t>
  </si>
  <si>
    <t>Ostax spol. s r.o.</t>
  </si>
  <si>
    <t>R. Hlavica s.r.o.</t>
  </si>
  <si>
    <t>Pila Herap s.r.o.</t>
  </si>
  <si>
    <t>Zemědělské stavby Jihlava, a.s.</t>
  </si>
  <si>
    <t>Tesárna</t>
  </si>
  <si>
    <t>Pila Brávek s.r.o.</t>
  </si>
  <si>
    <t>I.V., spol. s r.o.</t>
  </si>
  <si>
    <t>I.V., spol. s r. o.</t>
  </si>
  <si>
    <t>Zemědělské družstvo Maleč</t>
  </si>
  <si>
    <t>Pila Šiškovice</t>
  </si>
  <si>
    <t>Pila Hodný</t>
  </si>
  <si>
    <t>Lesy Janeček, s.r.o.; Pila Sedloňov</t>
  </si>
  <si>
    <t>HOLZ servis s.r.o.</t>
  </si>
  <si>
    <t>Petr Kalčík</t>
  </si>
  <si>
    <t>KK Lignum</t>
  </si>
  <si>
    <t>Pila J.k. s.r.o.</t>
  </si>
  <si>
    <t>Petr Pašek</t>
  </si>
  <si>
    <t>Pila Vepice</t>
  </si>
  <si>
    <t>Stankar s.r.o.</t>
  </si>
  <si>
    <t>Ivo Jakeš</t>
  </si>
  <si>
    <t>Dřevovýroba Herzig</t>
  </si>
  <si>
    <t>Pila Kužel s.r.o., Mladé Buky, 231, 542 23</t>
  </si>
  <si>
    <t>MORAVIALOV s.r.o.</t>
  </si>
  <si>
    <t>Lesy města Brna, a.s.</t>
  </si>
  <si>
    <t>Pila Bystrc</t>
  </si>
  <si>
    <t>DIPRO, výrobní družstvo invalidů</t>
  </si>
  <si>
    <t>Josef Plátek spol s.r.o.</t>
  </si>
  <si>
    <t>Jaromír Kukučka ,s.r.o</t>
  </si>
  <si>
    <t>Ostrava-Přívoz Slovenská 1103/4</t>
  </si>
  <si>
    <t>Pila Plavec s.r.o.</t>
  </si>
  <si>
    <t>NBB ligno,spol s.r.o.</t>
  </si>
  <si>
    <t>Dřevoum, s.r.o.</t>
  </si>
  <si>
    <t>STOPR, s.r.o.</t>
  </si>
  <si>
    <t>Fowood-Group s.r.o.</t>
  </si>
  <si>
    <t>Dřevostav s.r.o.</t>
  </si>
  <si>
    <t>Pila Petrovice s.r.o.</t>
  </si>
  <si>
    <t>Efler, s.r.o.</t>
  </si>
  <si>
    <t>Pila Vrchoslav, s.r.o.</t>
  </si>
  <si>
    <t>Dřevovýroba Hepa spol.s r.o.</t>
  </si>
  <si>
    <t>Pila Novotný s.r.o.</t>
  </si>
  <si>
    <t>Dřevovýroba Prokš, s.r.o.</t>
  </si>
  <si>
    <t>sakado s.r.o.</t>
  </si>
  <si>
    <t>Pila Lenešice</t>
  </si>
  <si>
    <t>Ing. Petr Jansa</t>
  </si>
  <si>
    <t>P.J.P. spol. s.r.o.</t>
  </si>
  <si>
    <t>Pila Lipůvka s.r.o.</t>
  </si>
  <si>
    <t>GRETES s.r.o.</t>
  </si>
  <si>
    <t>Pila Gretes</t>
  </si>
  <si>
    <t>Pila Přílepy s.r.o.</t>
  </si>
  <si>
    <t>WOLF a syn s.r.o.</t>
  </si>
  <si>
    <t>SALTICA, spol. s r.o.</t>
  </si>
  <si>
    <t>CEDRO spol. s r.o.</t>
  </si>
  <si>
    <t>Zdeňka Balašová</t>
  </si>
  <si>
    <t>Ing. Jaroslav Modl</t>
  </si>
  <si>
    <t>Rostislav Šimek</t>
  </si>
  <si>
    <t>DIMPEX, s.r.o.</t>
  </si>
  <si>
    <t>PILA HERTICE s.r.o.</t>
  </si>
  <si>
    <t>PILA SLAVĚTÍN</t>
  </si>
  <si>
    <t>Krejzl pila s.r.o.</t>
  </si>
  <si>
    <t>Bouzovská pila s.r.o.</t>
  </si>
  <si>
    <t>Pila Lhotka s.r.o.</t>
  </si>
  <si>
    <t>Hála WoodGroup</t>
  </si>
  <si>
    <t>Pila letiště Hradčany</t>
  </si>
  <si>
    <t>Pila Františkov nad Ploučnicí s.r.o.</t>
  </si>
  <si>
    <t>ProBioBed s.r.o.</t>
  </si>
  <si>
    <t>Fischer TIMBER s.r.o.</t>
  </si>
  <si>
    <t>Makalouš Jiří</t>
  </si>
  <si>
    <t>Zdeněk Toman</t>
  </si>
  <si>
    <t>K-Dast s.r.o. Měcholupy 190 u Žatce</t>
  </si>
  <si>
    <t>Pila Jimlín a Dřevokomlex</t>
  </si>
  <si>
    <t>JAVAZD s.r.o.</t>
  </si>
  <si>
    <t>Josef Miksa</t>
  </si>
  <si>
    <t>Les a Pila Kadlec, s.r.o.</t>
  </si>
  <si>
    <t>MEDL + wood s.r.o.</t>
  </si>
  <si>
    <t>Tokyma Com s.r.o.</t>
  </si>
  <si>
    <t>PH Les s.r.o.</t>
  </si>
  <si>
    <t>Milan Černý</t>
  </si>
  <si>
    <t>Pila Šluknov, s.r.o.</t>
  </si>
  <si>
    <t>O &amp; K, spol. s.r.o.</t>
  </si>
  <si>
    <t>Hartman Jiří</t>
  </si>
  <si>
    <t>Martin Mádle a spol.</t>
  </si>
  <si>
    <t>N.H.V. Trans Cz s.r.o., Pila Ješetice</t>
  </si>
  <si>
    <t>JMV s.r.o.</t>
  </si>
  <si>
    <t>Pila Želeč</t>
  </si>
  <si>
    <t>Mgr. Marek Navratilík</t>
  </si>
  <si>
    <t>Miloslav Drábek</t>
  </si>
  <si>
    <t>Pila Drábek</t>
  </si>
  <si>
    <t>Klesnil s.r.o.</t>
  </si>
  <si>
    <t>Maleček Zdeněk</t>
  </si>
  <si>
    <t>Pila Příbor s.r.o.</t>
  </si>
  <si>
    <t>Pila Rozsochtec s.r.o.</t>
  </si>
  <si>
    <t>Vladimír Šiman</t>
  </si>
  <si>
    <t>Ing. Jindřich Husák</t>
  </si>
  <si>
    <t>Jiří Houdek</t>
  </si>
  <si>
    <t>Chmelař a synové s.r.o.</t>
  </si>
  <si>
    <t>Chodská pila - Srnka s.r.o.</t>
  </si>
  <si>
    <t>Staňkovská pila MZ, s.r.o.</t>
  </si>
  <si>
    <t>Optima Lanškroun s.r.o.</t>
  </si>
  <si>
    <t>PDK.cz.sro</t>
  </si>
  <si>
    <t>Zemědělské družstvo "Kalich"</t>
  </si>
  <si>
    <t>Pila Bítovčice s.r.o.</t>
  </si>
  <si>
    <t>Pila Stodola Josef</t>
  </si>
  <si>
    <t>Pila Mimoň</t>
  </si>
  <si>
    <t>František Bočan</t>
  </si>
  <si>
    <t>Natur For s.r.o.</t>
  </si>
  <si>
    <t>DATO-FOREST s.r.o.</t>
  </si>
  <si>
    <t>HP masiv nábytek s.r.o.</t>
  </si>
  <si>
    <t>Goben s.r.o.</t>
  </si>
  <si>
    <t>Neumüller CZ s.r.o.</t>
  </si>
  <si>
    <t>Jiří Valoušek, pila a obchod se dřevem, Usobrno 29</t>
  </si>
  <si>
    <t>Dřevovýroba Kogej s.r.o.</t>
  </si>
  <si>
    <t>Pila Klein Nový Hrádek, s.r.o.</t>
  </si>
  <si>
    <t>Petr Mikula</t>
  </si>
  <si>
    <t>David Mihulka</t>
  </si>
  <si>
    <t>Vojtěch Hajný</t>
  </si>
  <si>
    <t>Dřevosek s.r.o.</t>
  </si>
  <si>
    <t>IDEFIX s.r.o.</t>
  </si>
  <si>
    <t>Pila Křižany s.r.o.</t>
  </si>
  <si>
    <t>Pila Huška</t>
  </si>
  <si>
    <t>PILA OPLUŠTIL s.r.o.</t>
  </si>
  <si>
    <t>Pila Jíno</t>
  </si>
  <si>
    <t>Pila Kunčice</t>
  </si>
  <si>
    <t>Dřevovýroba Knotek s.r.o.</t>
  </si>
  <si>
    <t>Pila Hendrych</t>
  </si>
  <si>
    <t>Josef KAŠPAR</t>
  </si>
  <si>
    <t>Dřevovýroba Břetislav John</t>
  </si>
  <si>
    <t>PILA ZAKŘANY s.r.o.</t>
  </si>
  <si>
    <t>RUFALES s.r.o.</t>
  </si>
  <si>
    <t>Pila Holšán Neplachov</t>
  </si>
  <si>
    <t>pila Pavel Pachta</t>
  </si>
  <si>
    <t>Pila Kamenický s.r.o.</t>
  </si>
  <si>
    <t>Zemědělské obchodní družstvo Hlavňovice</t>
  </si>
  <si>
    <t>Pavel Budák</t>
  </si>
  <si>
    <t>Pila Radonice</t>
  </si>
  <si>
    <t>Pila Souček s.r.o.</t>
  </si>
  <si>
    <t>Pila Mrákotín</t>
  </si>
  <si>
    <t>Pila Votice</t>
  </si>
  <si>
    <t>Dřevostyl B+CH v.o.s.</t>
  </si>
  <si>
    <t>Rybářství Lnáře, s.r.o.</t>
  </si>
  <si>
    <t>Zdeněk Kolář</t>
  </si>
  <si>
    <t>Luděk Hrbek</t>
  </si>
  <si>
    <t>Kameník Vladimír</t>
  </si>
  <si>
    <t>H-PILA s.r.o.</t>
  </si>
  <si>
    <t>Zemědělské obchodní družstvo Rožnovsko</t>
  </si>
  <si>
    <t>Pila Rožnovsko</t>
  </si>
  <si>
    <t>Pila Jan Rašovec</t>
  </si>
  <si>
    <t>Skapo spol s.r.o.</t>
  </si>
  <si>
    <t>Beneš Bohuňovice spol. s r.o.</t>
  </si>
  <si>
    <t>HOLZ TRADE S.R.O.</t>
  </si>
  <si>
    <t>Pila Astra</t>
  </si>
  <si>
    <t>Pila Kupka s.r.o.</t>
  </si>
  <si>
    <t>PASO-KAT s.r.o.</t>
  </si>
  <si>
    <t>Pila Hrdějovice s.r.o.</t>
  </si>
  <si>
    <t>Pila Kamenice</t>
  </si>
  <si>
    <t>Miro - Lignum s.r.o.</t>
  </si>
  <si>
    <t>Pila Novotný</t>
  </si>
  <si>
    <t>Pila Lubná - Zdeněk Vavřík</t>
  </si>
  <si>
    <t>KUBALA-LES s.r.o.</t>
  </si>
  <si>
    <t>GREEN union s.r.o.</t>
  </si>
  <si>
    <t>LIGNA union s.r.o.</t>
  </si>
  <si>
    <t>PILA Gloser</t>
  </si>
  <si>
    <t>Sankot Jiří</t>
  </si>
  <si>
    <t>Jan Plíšek</t>
  </si>
  <si>
    <t>AB Pila - Antonín Bendák</t>
  </si>
  <si>
    <t>Dřevovýroba Peter Filoviat</t>
  </si>
  <si>
    <t>Dřevo HŽV s.r.o.</t>
  </si>
  <si>
    <t>EKO-KORAL s.r.o.</t>
  </si>
  <si>
    <t>Dřevotrading s.r.o.</t>
  </si>
  <si>
    <t>Zenkl spol. s r.o.</t>
  </si>
  <si>
    <t>Pila Baroš</t>
  </si>
  <si>
    <t>KCP obchodní,společnost s.r.o.</t>
  </si>
  <si>
    <t>KOOBAL Czech republic s.r.o.</t>
  </si>
  <si>
    <t>Madvík Dalibor</t>
  </si>
  <si>
    <t>Pila Divín</t>
  </si>
  <si>
    <t>L+L BEČVA v.o.s.</t>
  </si>
  <si>
    <t>Pila Mořkov</t>
  </si>
  <si>
    <t>Solanský Jan</t>
  </si>
  <si>
    <t>PILER MORAVIA</t>
  </si>
  <si>
    <t>Pavel Mann, Kaštanová 993/8, 326 00 Plzeň</t>
  </si>
  <si>
    <t>Pila Stod</t>
  </si>
  <si>
    <t>JAVORNÍK-CZ-PLUS S.R.O.</t>
  </si>
  <si>
    <t>Miroslav Skála</t>
  </si>
  <si>
    <t>František Loužecký</t>
  </si>
  <si>
    <t>Pila Zdounky</t>
  </si>
  <si>
    <t>Řezníček a Holý</t>
  </si>
  <si>
    <t>Pila Loučná Hora s.r.o.</t>
  </si>
  <si>
    <t>Libor Stancl</t>
  </si>
  <si>
    <t>RESMIDA RV, s.r.o.</t>
  </si>
  <si>
    <t>Plastpol, s.r.o.</t>
  </si>
  <si>
    <t>ZEPO BOHUSLAVICE a. s.</t>
  </si>
  <si>
    <t>Fagaro s.r.o.</t>
  </si>
  <si>
    <t>OK Dřevocentrum</t>
  </si>
  <si>
    <t>Drobný Daniel</t>
  </si>
  <si>
    <t xml:space="preserve">Lesní společnost Bečov s.r.o </t>
  </si>
  <si>
    <t>Truhlárna Vodná</t>
  </si>
  <si>
    <t>DŘEVOTOČ spol. s r.o.</t>
  </si>
  <si>
    <t>Baláč Ondřej</t>
  </si>
  <si>
    <t>Pila Hříškov</t>
  </si>
  <si>
    <t>Viktor Bon</t>
  </si>
  <si>
    <t>Václav Jareš</t>
  </si>
  <si>
    <t>Fraisová Vladimíra</t>
  </si>
  <si>
    <t>Bursa Radek</t>
  </si>
  <si>
    <t>Hriva pila</t>
  </si>
  <si>
    <t>Tesgrup s.r.o.</t>
  </si>
  <si>
    <t>Timko s.r.o.</t>
  </si>
  <si>
    <t>Linhart spol. s r.o.</t>
  </si>
  <si>
    <t>DREMOT s.r.o.</t>
  </si>
  <si>
    <t>Pila Řepín - Sedlečko</t>
  </si>
  <si>
    <t>PILA HERKULES spol. s r.o.</t>
  </si>
  <si>
    <t>Obec Starý Hrozenkov</t>
  </si>
  <si>
    <t>VALTRA MONT S.R.O.</t>
  </si>
  <si>
    <t>Pila Polách s.r.o.</t>
  </si>
  <si>
    <t>František Liška</t>
  </si>
  <si>
    <t>Dřevospektrum Rakovník</t>
  </si>
  <si>
    <t>HERING GROUP s.r.o.</t>
  </si>
  <si>
    <t>Hůlka Bohuslav - pilařské práce</t>
  </si>
  <si>
    <t>Pila Heřmanice</t>
  </si>
  <si>
    <t>Silva ČK, s.r.o.</t>
  </si>
  <si>
    <t>Pinie Lubná, spol. s.r.o.</t>
  </si>
  <si>
    <t>Rapel, spol.s.r.o.</t>
  </si>
  <si>
    <t>ZELENÝ LES s.r.o.</t>
  </si>
  <si>
    <t>KZD nábytek s.r.o. Chybné</t>
  </si>
  <si>
    <t>Ondřej Kovář</t>
  </si>
  <si>
    <t>Jan Škoch</t>
  </si>
  <si>
    <t>Obůrka Jaroslav</t>
  </si>
  <si>
    <t>Izotom s.r.o</t>
  </si>
  <si>
    <t>Filip Laczko</t>
  </si>
  <si>
    <t>Karel Langer</t>
  </si>
  <si>
    <t>Truhlářství Jan Douša</t>
  </si>
  <si>
    <t>Sítník Company s.r.o.</t>
  </si>
  <si>
    <t>Pila Bohdálek</t>
  </si>
  <si>
    <t>PILA KOMÍNEK s.r.o.</t>
  </si>
  <si>
    <t>Šenk Tatouňovice s.r.o.</t>
  </si>
  <si>
    <t>Kabkon Chyše s.r.o</t>
  </si>
  <si>
    <t>Pila Doubravy, s.r.o.</t>
  </si>
  <si>
    <t>Oldřich Vanda</t>
  </si>
  <si>
    <t>Pila Salaš</t>
  </si>
  <si>
    <t>Martin Novotný</t>
  </si>
  <si>
    <t>Pila Jeníkov s.r.o.</t>
  </si>
  <si>
    <t>Metrie s.r.o.</t>
  </si>
  <si>
    <t>Jiří Pelc</t>
  </si>
  <si>
    <t>Pila Pavlík</t>
  </si>
  <si>
    <t>Milan Kumstát</t>
  </si>
  <si>
    <t>Forest Contruction s.r.o.</t>
  </si>
  <si>
    <t>Miroslav Zíma</t>
  </si>
  <si>
    <t>Petr Procházka</t>
  </si>
  <si>
    <t xml:space="preserve">TEMATSERVIS, spol. s r.o. </t>
  </si>
  <si>
    <t>PILA KUNOVICE</t>
  </si>
  <si>
    <t>Pila Střemy</t>
  </si>
  <si>
    <t>Dřevo NB, s.r.o. Sociální podnik</t>
  </si>
  <si>
    <t>SPIDER 96 s.r.o.</t>
  </si>
  <si>
    <t>INTERIA Znojmo s.r.o.</t>
  </si>
  <si>
    <t>Vladimír Moravec</t>
  </si>
  <si>
    <t>RV dřevo czech s.r.o.</t>
  </si>
  <si>
    <t>Václav Hach</t>
  </si>
  <si>
    <t>Pila Čermná</t>
  </si>
  <si>
    <t>Richard Bartoň</t>
  </si>
  <si>
    <t xml:space="preserve">Zdeněk Karkula </t>
  </si>
  <si>
    <t>Pila NYNKOV</t>
  </si>
  <si>
    <t>Pila Popůvky</t>
  </si>
  <si>
    <t>Marie Horčíková</t>
  </si>
  <si>
    <t>Pila Touchořiny</t>
  </si>
  <si>
    <t>Pila Vrbice</t>
  </si>
  <si>
    <t>Jan Storož</t>
  </si>
  <si>
    <t>Hrouda František - Strojní rámová pila</t>
  </si>
  <si>
    <t>Martin Kubinec - pilařská výroba</t>
  </si>
  <si>
    <t>Jan Kyselý, pila</t>
  </si>
  <si>
    <t>Pila Sytno</t>
  </si>
  <si>
    <t>SPOLEČNOST OBCÍ PRO LESNÍ HOSPODAŘENÍ V NÁMĚŠTI NAD OSLAVOU, S. R. O.</t>
  </si>
  <si>
    <t>Pila Fajt s.r.o.</t>
  </si>
  <si>
    <t>JOSJIR, s.r.o.</t>
  </si>
  <si>
    <t>Pila Sobákov s.r.o.</t>
  </si>
  <si>
    <t>Jiří Netík</t>
  </si>
  <si>
    <t>L.T.C. loket</t>
  </si>
  <si>
    <t>AGROS spol. s r.o.</t>
  </si>
  <si>
    <t>Statek Louky</t>
  </si>
  <si>
    <t>Milan Baláž - Pod Pivovarem 275, Klášterec nad Ohří 431 51</t>
  </si>
  <si>
    <t>Pila Truhlářství - Milan Baláž</t>
  </si>
  <si>
    <t>KZD nábytek s.r.o.</t>
  </si>
  <si>
    <t>Josef Fořt</t>
  </si>
  <si>
    <t>Pila Vystrkov</t>
  </si>
  <si>
    <t>Pila Trnov</t>
  </si>
  <si>
    <t>Petr Chovančák</t>
  </si>
  <si>
    <t>Kralovická zemědělská a.s.</t>
  </si>
  <si>
    <t>Slavomír Šigut</t>
  </si>
  <si>
    <t>Miroslav Vrkoč</t>
  </si>
  <si>
    <t>Sikora Jan</t>
  </si>
  <si>
    <t>Jan Oltyán</t>
  </si>
  <si>
    <t>PILA DĚTŘICHOV - KVAN - WOOD</t>
  </si>
  <si>
    <t>Natoforest s.r.o.</t>
  </si>
  <si>
    <t>Bystřička</t>
  </si>
  <si>
    <t>Pila Bystřička</t>
  </si>
  <si>
    <t>Pila Lhota u Dobrušky</t>
  </si>
  <si>
    <t>Sandra Plus s.r.o..</t>
  </si>
  <si>
    <t>Pachl Lubomír</t>
  </si>
  <si>
    <t>Levý Jaroslav</t>
  </si>
  <si>
    <t>Pila Varvažov</t>
  </si>
  <si>
    <t>Lesy Budišov nad Budišovkou s.r.o.</t>
  </si>
  <si>
    <t>Pallet Market, s.r.o.</t>
  </si>
  <si>
    <t>Miloš Podaný</t>
  </si>
  <si>
    <t>Jiří Nevrlý</t>
  </si>
  <si>
    <t xml:space="preserve">Enstrom </t>
  </si>
  <si>
    <t>Pila Sovinec s.r.o.</t>
  </si>
  <si>
    <t>Petro Ioanu</t>
  </si>
  <si>
    <t>Pila Studénka</t>
  </si>
  <si>
    <t>Jan Tkáč</t>
  </si>
  <si>
    <t>Zbyněk Burian</t>
  </si>
  <si>
    <t>PB Holz s.r.o</t>
  </si>
  <si>
    <t>Městské lesy Valašské Klobouky, s.r.o.</t>
  </si>
  <si>
    <t>Zemědělské družstvo Sedlejov</t>
  </si>
  <si>
    <t>Pila Chotěšice</t>
  </si>
  <si>
    <t>Ing. Václav Fiedler Klášterec nad Orlicí</t>
  </si>
  <si>
    <t>FARMA Jiří Zelený</t>
  </si>
  <si>
    <t>Fagus</t>
  </si>
  <si>
    <t>Dřevovýroba pila Neugebauer</t>
  </si>
  <si>
    <t>Rygl Lukáš</t>
  </si>
  <si>
    <t xml:space="preserve">František Martinák </t>
  </si>
  <si>
    <t>Pila Martinák</t>
  </si>
  <si>
    <t>Roman Abraham</t>
  </si>
  <si>
    <t>Pila Pařenica</t>
  </si>
  <si>
    <t>Obec Rychnov na Moravě</t>
  </si>
  <si>
    <t>Dřevoservis - Protivín s.r.o.</t>
  </si>
  <si>
    <t>Falciano Corp. s.r.o.</t>
  </si>
  <si>
    <t>Pila Šimonovice</t>
  </si>
  <si>
    <t>WOOD&amp;STONE  s.r.o.</t>
  </si>
  <si>
    <t>Onřej Soukup</t>
  </si>
  <si>
    <t>Zdeněk Baumruk</t>
  </si>
  <si>
    <t>Pila Květná</t>
  </si>
  <si>
    <t>Pavel Táborský</t>
  </si>
  <si>
    <t>Emporio Group s.r.o.</t>
  </si>
  <si>
    <t>PILA KORYTA, s.r.o.</t>
  </si>
  <si>
    <t>Lázeňský dvůr OSTROH s.r.o.</t>
  </si>
  <si>
    <t>Dino Topa s.r.o.</t>
  </si>
  <si>
    <t>Roman Krajzinger</t>
  </si>
  <si>
    <t>Miloslav Uher</t>
  </si>
  <si>
    <t>Petr Štrougal</t>
  </si>
  <si>
    <t>Žamboch Jan</t>
  </si>
  <si>
    <t>DT Hnilica s.r.o.</t>
  </si>
  <si>
    <t>405 02</t>
  </si>
  <si>
    <t>Vlasák Pavel</t>
  </si>
  <si>
    <t>MD modřín</t>
  </si>
  <si>
    <t>Vladimír Krejčí</t>
  </si>
  <si>
    <t>Pila Okarec</t>
  </si>
  <si>
    <t>Jan Šebesta</t>
  </si>
  <si>
    <t>Josef Birnbaum</t>
  </si>
  <si>
    <t>Václav Pikhart</t>
  </si>
  <si>
    <t>A.K.T.s.r.o.</t>
  </si>
  <si>
    <t>René Čermák</t>
  </si>
  <si>
    <t>BO CO, spol. s r.o.</t>
  </si>
  <si>
    <t>Šmeralova pila</t>
  </si>
  <si>
    <t>Hampl David</t>
  </si>
  <si>
    <t>Jiří Jakoubek</t>
  </si>
  <si>
    <t>Pávek a syn sro</t>
  </si>
  <si>
    <t>Pila Bačetín</t>
  </si>
  <si>
    <t>HM - Truhlářství</t>
  </si>
  <si>
    <t>Radim Šindler</t>
  </si>
  <si>
    <t>LST WOOD s.r.o.</t>
  </si>
  <si>
    <t>Pila Březnice</t>
  </si>
  <si>
    <t>František Březka</t>
  </si>
  <si>
    <t>OKS Montážní s.r.o.</t>
  </si>
  <si>
    <t>ToMa WOOD s.r.o.</t>
  </si>
  <si>
    <t>Ivan Kříž</t>
  </si>
  <si>
    <t>Pavel Pokorný - Dřevona Jemnice</t>
  </si>
  <si>
    <t>Miroslav Peichl</t>
  </si>
  <si>
    <t>Bečvanská lesní s.r.o.</t>
  </si>
  <si>
    <t>Zdeňka Nováková s.r.o.</t>
  </si>
  <si>
    <t>Pila Libochovičky</t>
  </si>
  <si>
    <t>Městská správa lesů Pelhřimov s.r.o.</t>
  </si>
  <si>
    <t>Ing. Nosek, s.r.o</t>
  </si>
  <si>
    <t>Svoboda - dřevovýroba s.r.o.</t>
  </si>
  <si>
    <t>MADER lesnická firma, s.r.o.</t>
  </si>
  <si>
    <t>FABRI-MORAVIA s.r.o.</t>
  </si>
  <si>
    <t>RM palety s.r.o.</t>
  </si>
  <si>
    <t>Jidekor s.r.o.</t>
  </si>
  <si>
    <t>Šarounova pila</t>
  </si>
  <si>
    <t>Tomáš Turner</t>
  </si>
  <si>
    <t>Pavel Vejbor - katr</t>
  </si>
  <si>
    <t>HELS spol. s.r.o</t>
  </si>
  <si>
    <t>Zdeněk Mareš</t>
  </si>
  <si>
    <t>Ladislav Pospíchal - Truhlářství</t>
  </si>
  <si>
    <t>Družstvo vlastníků Batelov</t>
  </si>
  <si>
    <t>LITON, spol s  r.o.</t>
  </si>
  <si>
    <t>SEDUK DUKOVANY, spol. s r.o.</t>
  </si>
  <si>
    <t>Pila Hluboká</t>
  </si>
  <si>
    <t>David Šmíd Výroba pilařská</t>
  </si>
  <si>
    <t>Jaroslav Pavlíček</t>
  </si>
  <si>
    <t>Antonín Novotný-Jehličnaté a listnaté řezivo</t>
  </si>
  <si>
    <t>Štěpán Vašinka</t>
  </si>
  <si>
    <t>Vlastimil Brychta</t>
  </si>
  <si>
    <t>Přeská pila, s.r.o.</t>
  </si>
  <si>
    <t>ZH BAU Pila Jesenice</t>
  </si>
  <si>
    <t>Starkon</t>
  </si>
  <si>
    <t>Vladimír Mikeš</t>
  </si>
  <si>
    <t>Roman Šimek - pořez dřeva</t>
  </si>
  <si>
    <t>Dřevo Cheb - Pila Dolní Dvory</t>
  </si>
  <si>
    <t>Orlické Dřevo - Pavel Neugebauer</t>
  </si>
  <si>
    <t>Pila Packan</t>
  </si>
  <si>
    <t>Roman Reiner</t>
  </si>
  <si>
    <t>Pila Soběslavice</t>
  </si>
  <si>
    <t>M+J Pila s.r.o.</t>
  </si>
  <si>
    <t>Jan Krška</t>
  </si>
  <si>
    <t>GEONET CZ s.r.o.</t>
  </si>
  <si>
    <t>J.D.P.Stavby</t>
  </si>
  <si>
    <t>Dřevařská obchodní s.r.o.</t>
  </si>
  <si>
    <t>C.P.Z. Zachotín s.r.o.</t>
  </si>
  <si>
    <t>Pila Zachotín</t>
  </si>
  <si>
    <t>Level 02 a.s.</t>
  </si>
  <si>
    <t>DREVO Rakov s.r.o</t>
  </si>
  <si>
    <t>JUZO Bystré s.r.o.</t>
  </si>
  <si>
    <t>Pila Budišovice s.r.o.</t>
  </si>
  <si>
    <t>Pila Tři duby s.r.o.</t>
  </si>
  <si>
    <t>Landwood s.r.o.</t>
  </si>
  <si>
    <t>Ing. Ladislav Holčák, Česká Lípa</t>
  </si>
  <si>
    <t>Jan Maceják</t>
  </si>
  <si>
    <t>Střední lesnická škola a Střední odborné učiliště Křivoklát</t>
  </si>
  <si>
    <t>Garanto s.r.o.</t>
  </si>
  <si>
    <t>Husička Dušan</t>
  </si>
  <si>
    <t>MOSAIC spol. s r.o.</t>
  </si>
  <si>
    <t>MACHALA - LAŽ s.r.o.</t>
  </si>
  <si>
    <t>Pila Zámrsk s.r.o.</t>
  </si>
  <si>
    <t>Opavská Lesní a.s.</t>
  </si>
  <si>
    <t>Pila Heřmánky</t>
  </si>
  <si>
    <t>LDF Rožnov a.s.</t>
  </si>
  <si>
    <t>Vladislav Hanslík</t>
  </si>
  <si>
    <t>DŘEVO - MÁLEK s.r.o.</t>
  </si>
  <si>
    <t>JEWA export-import s.r.o.</t>
  </si>
  <si>
    <t>TOMÁŠ KAŠPAR s.r.o.</t>
  </si>
  <si>
    <t>DEBLICE - lesy s.r.o.</t>
  </si>
  <si>
    <t>LesProfi s.r.o.</t>
  </si>
  <si>
    <t>Dřevo-Hošek</t>
  </si>
  <si>
    <t>Pila Hošek s.r.o.</t>
  </si>
  <si>
    <t>Pila Hošek</t>
  </si>
  <si>
    <t>E.W.B.Servis s.r.o.</t>
  </si>
  <si>
    <t>Gatro s.r.o.</t>
  </si>
  <si>
    <t>Gatro</t>
  </si>
  <si>
    <t>Pila Hoštejn s.r.o.</t>
  </si>
  <si>
    <t>Kosovo polesí s.r.o.</t>
  </si>
  <si>
    <t>Jiří Švarc</t>
  </si>
  <si>
    <t>Lesy města Prostějova, s.r.o.</t>
  </si>
  <si>
    <t>M.F.A. Konšel s.r.o.</t>
  </si>
  <si>
    <t>Michal Štěpánek</t>
  </si>
  <si>
    <t>Wood-SKA s.r.o.</t>
  </si>
  <si>
    <t>Frisch Holz-Systembau s.r.o.</t>
  </si>
  <si>
    <t>LESY - DREVO EU s.r.o.</t>
  </si>
  <si>
    <t>Pilařská výroba Josef Zvára Drnek 71</t>
  </si>
  <si>
    <t>DEFBETON s.r.o.</t>
  </si>
  <si>
    <t>Probautex, s.r.o.</t>
  </si>
  <si>
    <t>Dřevařská, s.r.o.</t>
  </si>
  <si>
    <t>Maier Jaroslav</t>
  </si>
  <si>
    <t>Green Building products, s.r.o.</t>
  </si>
  <si>
    <t>BRENSTON BM s.r.o.</t>
  </si>
  <si>
    <t>PILA SMRK, s. r. o.</t>
  </si>
  <si>
    <t>Sondrio SE</t>
  </si>
  <si>
    <t>Jihozápadní dřevařská a.s.</t>
  </si>
  <si>
    <t>Lesní společnost J &amp; K s.r.o.</t>
  </si>
  <si>
    <t>Hanslík služby s.r.o.</t>
  </si>
  <si>
    <t>František Meluzín</t>
  </si>
  <si>
    <t>Křtiny</t>
  </si>
  <si>
    <t>Pavelka František</t>
  </si>
  <si>
    <t>Lesarb company s.r.o.</t>
  </si>
  <si>
    <t>Miroslav Červenka</t>
  </si>
  <si>
    <t>Pila Belcredi Líšeň s. r. o.</t>
  </si>
  <si>
    <t>WETLAND s.r.o.</t>
  </si>
  <si>
    <t>Lesní společnost Bečov, s.r.o.</t>
  </si>
  <si>
    <t>Pila Dvory</t>
  </si>
  <si>
    <t>Sklad Bečov</t>
  </si>
  <si>
    <t>Dřevovýroba-pilařství, s.r.o.</t>
  </si>
  <si>
    <t>JM Nerka s.r.o.</t>
  </si>
  <si>
    <t>AGROREAL spol. s.r.o.</t>
  </si>
  <si>
    <t>Kateřina Matašová</t>
  </si>
  <si>
    <t>CONIFEROUS FORESTS s.r.o</t>
  </si>
  <si>
    <t>Pila Haratyk s.r.o.</t>
  </si>
  <si>
    <t>Pila Haratyk s.r.o. - Nebory 231 (bývalý areál JZD), 739 61 Třinec</t>
  </si>
  <si>
    <t>Pila Ručka s.r.o.</t>
  </si>
  <si>
    <t>Jiří Hadrava</t>
  </si>
  <si>
    <t>VKŠ Green s.r.o.</t>
  </si>
  <si>
    <t>Aleš Kastl, dřevovýroba</t>
  </si>
  <si>
    <t>HD AGRI - LIGNUM s.r.o.</t>
  </si>
  <si>
    <t>ROBUX JK s.r.o.</t>
  </si>
  <si>
    <t>Ivan Phkirta</t>
  </si>
  <si>
    <t>Dřevoprodukt-Jiříkov s.r.o.</t>
  </si>
  <si>
    <t>ALTA, a.s.</t>
  </si>
  <si>
    <t xml:space="preserve">ALTA PP, s.r.o. </t>
  </si>
  <si>
    <t>Palety Kříž s.r.o.</t>
  </si>
  <si>
    <t>KEPRT, spol. s.r.o.</t>
  </si>
  <si>
    <t>Ing.Jan Kotrba</t>
  </si>
  <si>
    <t xml:space="preserve">Markvart Ladislav </t>
  </si>
  <si>
    <t>Josef Habada</t>
  </si>
  <si>
    <t>Vapeko s.r.o.</t>
  </si>
  <si>
    <t>Marek Rakušan</t>
  </si>
  <si>
    <t>WOSZ s.r.o.   / Hynek Wojnar</t>
  </si>
  <si>
    <t>Acer Lignum-Silesiae sro</t>
  </si>
  <si>
    <t>Martin Mikliš-výroba dřevěného šindele</t>
  </si>
  <si>
    <t>STREXHOLZ, s.r.o.</t>
  </si>
  <si>
    <t>Miroslav Řehák</t>
  </si>
  <si>
    <t>Sladký s.r.o.</t>
  </si>
  <si>
    <t>ACTIV WOOD s.r.o</t>
  </si>
  <si>
    <t>FTBM s.r.o.</t>
  </si>
  <si>
    <t>Pila Libětice</t>
  </si>
  <si>
    <t>PILA MINX, s.r.o.</t>
  </si>
  <si>
    <t>DŘEVOTES MS s.r.o.</t>
  </si>
  <si>
    <t>Martin Svadba – Svadbales</t>
  </si>
  <si>
    <t>AGRO Kunčina a.s.</t>
  </si>
  <si>
    <t>OLZAWOOD s.r.o.</t>
  </si>
  <si>
    <t>Alois Kawulok</t>
  </si>
  <si>
    <t>Stolařství Křok, s.r.o.</t>
  </si>
  <si>
    <t>Mlýnek Milan</t>
  </si>
  <si>
    <t>Jaroslav hruška</t>
  </si>
  <si>
    <t>Správa Lesů Fulnek spol. s r.o.</t>
  </si>
  <si>
    <t>Moravskoslezská lesní, s.r.o.</t>
  </si>
  <si>
    <t>PILA ČÍŽEK s.r.o.</t>
  </si>
  <si>
    <t>PILA Martynkovi s.r.o.l</t>
  </si>
  <si>
    <t>CARPATHIA WOOD s.r.o.</t>
  </si>
  <si>
    <t>Ondříček Josef</t>
  </si>
  <si>
    <t>Tesařství Ondříček</t>
  </si>
  <si>
    <t>Bianco T.V.S., spol. s r.o.</t>
  </si>
  <si>
    <t>Drevos obaly s.r.o.</t>
  </si>
  <si>
    <t>DKLes s.r.o</t>
  </si>
  <si>
    <t>Nema, spol. s r.o.</t>
  </si>
  <si>
    <t>VELIMPEX les s.r.o.</t>
  </si>
  <si>
    <t>JSbal s.r.o.</t>
  </si>
  <si>
    <t xml:space="preserve">Richard Binar </t>
  </si>
  <si>
    <t>8_200 tis.m3 a více</t>
  </si>
  <si>
    <t>5_20-50 tis.m3</t>
  </si>
  <si>
    <t>7_100-200 tis.m3</t>
  </si>
  <si>
    <t>6_50-100 tis.m3</t>
  </si>
  <si>
    <t>1_do 2,5 tis.m3</t>
  </si>
  <si>
    <t>4_10-20 tis.m3</t>
  </si>
  <si>
    <t>3_5-10 tis.m3</t>
  </si>
  <si>
    <t>2_2,5-5 tis.m3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</si>
</sst>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&quot;%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/>
    <xf numFmtId="164" fontId="0" fillId="2" borderId="0" xfId="1" applyNumberFormat="1" applyFont="1" applyFill="1"/>
    <xf numFmtId="3" fontId="0" fillId="2" borderId="0" xfId="0" applyNumberForma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1" applyNumberFormat="1" applyFont="1" applyFill="1"/>
    <xf numFmtId="0" fontId="2" fillId="2" borderId="0" xfId="0" applyFont="1" applyFill="1" applyAlignment="1">
      <alignment horizontal="right"/>
    </xf>
    <xf numFmtId="0" fontId="3" fillId="4" borderId="5" xfId="0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NumberFormat="1" applyFont="1" applyFill="1"/>
    <xf numFmtId="0" fontId="5" fillId="0" borderId="0" xfId="0" applyFont="1"/>
    <xf numFmtId="164" fontId="0" fillId="0" borderId="0" xfId="1" applyNumberFormat="1" applyFont="1"/>
    <xf numFmtId="3" fontId="0" fillId="0" borderId="0" xfId="0" applyNumberFormat="1"/>
    <xf numFmtId="0" fontId="3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3" fillId="6" borderId="6" xfId="2" applyNumberFormat="1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vertical="center" wrapText="1"/>
    </xf>
    <xf numFmtId="3" fontId="3" fillId="6" borderId="8" xfId="2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3" borderId="0" xfId="1" applyNumberFormat="1" applyFont="1" applyFill="1" applyBorder="1" applyAlignment="1">
      <alignment vertical="center" wrapText="1"/>
    </xf>
    <xf numFmtId="3" fontId="3" fillId="6" borderId="0" xfId="2" applyNumberFormat="1" applyFont="1" applyFill="1" applyBorder="1" applyAlignment="1">
      <alignment horizontal="center" vertical="center" wrapText="1"/>
    </xf>
    <xf numFmtId="3" fontId="3" fillId="6" borderId="7" xfId="2" applyNumberFormat="1" applyFont="1" applyFill="1" applyBorder="1" applyAlignment="1">
      <alignment vertical="center" wrapText="1"/>
    </xf>
    <xf numFmtId="3" fontId="3" fillId="6" borderId="9" xfId="2" applyNumberFormat="1" applyFont="1" applyFill="1" applyBorder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6" xfId="0" applyNumberFormat="1" applyFont="1" applyBorder="1" applyAlignment="1">
      <alignment horizontal="left"/>
    </xf>
    <xf numFmtId="2" fontId="2" fillId="0" borderId="16" xfId="0" applyNumberFormat="1" applyFont="1" applyBorder="1"/>
    <xf numFmtId="164" fontId="2" fillId="0" borderId="16" xfId="1" applyNumberFormat="1" applyFont="1" applyBorder="1"/>
    <xf numFmtId="165" fontId="2" fillId="0" borderId="16" xfId="0" applyNumberFormat="1" applyFont="1" applyBorder="1"/>
    <xf numFmtId="0" fontId="0" fillId="0" borderId="16" xfId="0" applyBorder="1"/>
    <xf numFmtId="1" fontId="2" fillId="5" borderId="10" xfId="0" applyNumberFormat="1" applyFont="1" applyFill="1" applyBorder="1" applyAlignment="1">
      <alignment horizontal="left"/>
    </xf>
    <xf numFmtId="2" fontId="2" fillId="5" borderId="10" xfId="0" applyNumberFormat="1" applyFont="1" applyFill="1" applyBorder="1"/>
    <xf numFmtId="164" fontId="2" fillId="5" borderId="10" xfId="1" applyNumberFormat="1" applyFont="1" applyFill="1" applyBorder="1"/>
    <xf numFmtId="165" fontId="2" fillId="5" borderId="10" xfId="0" applyNumberFormat="1" applyFont="1" applyFill="1" applyBorder="1"/>
    <xf numFmtId="3" fontId="3" fillId="6" borderId="5" xfId="2" applyNumberFormat="1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left"/>
    </xf>
    <xf numFmtId="164" fontId="2" fillId="0" borderId="16" xfId="1" applyNumberFormat="1" applyFont="1" applyBorder="1" applyAlignment="1">
      <alignment horizontal="left"/>
    </xf>
    <xf numFmtId="164" fontId="6" fillId="0" borderId="10" xfId="1" applyNumberFormat="1" applyFont="1" applyFill="1" applyBorder="1" applyAlignment="1">
      <alignment horizontal="left"/>
    </xf>
    <xf numFmtId="164" fontId="6" fillId="0" borderId="16" xfId="1" applyNumberFormat="1" applyFont="1" applyFill="1" applyBorder="1" applyAlignment="1">
      <alignment horizontal="left"/>
    </xf>
    <xf numFmtId="9" fontId="6" fillId="0" borderId="16" xfId="2" applyFont="1" applyFill="1" applyBorder="1" applyAlignment="1">
      <alignment horizontal="left"/>
    </xf>
    <xf numFmtId="9" fontId="6" fillId="0" borderId="10" xfId="2" applyFont="1" applyFill="1" applyBorder="1" applyAlignment="1">
      <alignment horizontal="left"/>
    </xf>
    <xf numFmtId="9" fontId="6" fillId="0" borderId="12" xfId="2" applyFont="1" applyFill="1" applyBorder="1" applyAlignment="1">
      <alignment horizontal="left"/>
    </xf>
    <xf numFmtId="1" fontId="7" fillId="0" borderId="0" xfId="0" applyNumberFormat="1" applyFont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5" borderId="16" xfId="0" applyNumberFormat="1" applyFont="1" applyFill="1" applyBorder="1" applyAlignment="1">
      <alignment horizontal="center"/>
    </xf>
    <xf numFmtId="2" fontId="2" fillId="0" borderId="10" xfId="0" applyNumberFormat="1" applyFont="1" applyBorder="1"/>
    <xf numFmtId="2" fontId="2" fillId="5" borderId="16" xfId="0" applyNumberFormat="1" applyFont="1" applyFill="1" applyBorder="1"/>
    <xf numFmtId="164" fontId="2" fillId="0" borderId="10" xfId="1" applyNumberFormat="1" applyFont="1" applyBorder="1"/>
    <xf numFmtId="164" fontId="2" fillId="5" borderId="16" xfId="1" applyNumberFormat="1" applyFont="1" applyFill="1" applyBorder="1"/>
    <xf numFmtId="165" fontId="2" fillId="0" borderId="10" xfId="0" applyNumberFormat="1" applyFont="1" applyBorder="1"/>
    <xf numFmtId="165" fontId="2" fillId="5" borderId="16" xfId="0" applyNumberFormat="1" applyFont="1" applyFill="1" applyBorder="1"/>
    <xf numFmtId="164" fontId="2" fillId="3" borderId="11" xfId="1" applyNumberFormat="1" applyFont="1" applyFill="1" applyBorder="1" applyAlignment="1">
      <alignment horizontal="center"/>
    </xf>
    <xf numFmtId="164" fontId="2" fillId="3" borderId="12" xfId="1" applyNumberFormat="1" applyFont="1" applyFill="1" applyBorder="1" applyAlignment="1">
      <alignment horizontal="center"/>
    </xf>
    <xf numFmtId="164" fontId="2" fillId="3" borderId="13" xfId="1" applyNumberFormat="1" applyFont="1" applyFill="1" applyBorder="1" applyAlignment="1">
      <alignment horizontal="center"/>
    </xf>
    <xf numFmtId="3" fontId="3" fillId="6" borderId="14" xfId="2" applyNumberFormat="1" applyFont="1" applyFill="1" applyBorder="1" applyAlignment="1">
      <alignment horizontal="center" vertical="center" wrapText="1"/>
    </xf>
    <xf numFmtId="3" fontId="3" fillId="6" borderId="12" xfId="2" applyNumberFormat="1" applyFont="1" applyFill="1" applyBorder="1" applyAlignment="1">
      <alignment horizontal="center" vertical="center" wrapText="1"/>
    </xf>
    <xf numFmtId="3" fontId="3" fillId="6" borderId="15" xfId="2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9" fontId="2" fillId="3" borderId="2" xfId="2" applyFont="1" applyFill="1" applyBorder="1" applyAlignment="1">
      <alignment horizontal="center"/>
    </xf>
    <xf numFmtId="9" fontId="2" fillId="3" borderId="3" xfId="2" applyFont="1" applyFill="1" applyBorder="1" applyAlignment="1">
      <alignment horizontal="center"/>
    </xf>
    <xf numFmtId="0" fontId="0" fillId="0" borderId="0" xfId="0" applyBorder="1"/>
  </cellXfs>
  <cellStyles count="3">
    <cellStyle name="Čárka" xfId="1" builtinId="3"/>
    <cellStyle name="Normální" xfId="0" builtinId="0"/>
    <cellStyle name="Procenta" xfId="2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family val="2"/>
        <charset val="238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164" formatCode="_-* #,##0_-;\-* #,##0_-;_-* &quot;-&quot;??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esycr.sharepoint.com/sites/SKUPINA_OObORLZ-G/Sdilene%20dokumenty/G&#344;/2025/2025%20&#352;et&#345;en&#237;%20DZP/Fin&#225;ln&#237;%20podklady/20251124%20DZP%20Aktualizov&#225;no.xlsx" TargetMode="External"/><Relationship Id="rId1" Type="http://schemas.openxmlformats.org/officeDocument/2006/relationships/externalLinkPath" Target="20251124%20DZP%20Aktualizov&#225;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ehled kont."/>
      <sheetName val="data aktuální"/>
      <sheetName val="číselník"/>
    </sheetNames>
    <sheetDataSet>
      <sheetData sheetId="0"/>
      <sheetData sheetId="1">
        <row r="1">
          <cell r="A1" t="str">
            <v>ID_FORMULAR</v>
          </cell>
          <cell r="B1" t="str">
            <v>DATUM_VYPLNENI</v>
          </cell>
          <cell r="C1" t="str">
            <v>ICO</v>
          </cell>
          <cell r="D1" t="str">
            <v>EMAIL</v>
          </cell>
          <cell r="E1" t="str">
            <v>STAT_ZASTUPCE</v>
          </cell>
          <cell r="F1" t="str">
            <v>TELEFON</v>
          </cell>
          <cell r="G1" t="str">
            <v>NAZEV_PRAV_FYZ_OSOBY</v>
          </cell>
          <cell r="H1" t="str">
            <v>S_SPOL_OKRES</v>
          </cell>
          <cell r="I1" t="str">
            <v>S_SPOL_OBEC</v>
          </cell>
          <cell r="J1" t="str">
            <v>S_SPOL_ULICE</v>
          </cell>
          <cell r="K1" t="str">
            <v>S_SPOL_CP</v>
          </cell>
          <cell r="L1" t="str">
            <v>S_SPOL_PSC</v>
          </cell>
          <cell r="M1" t="str">
            <v>DR_PROVOZ_CISELNY_KOD</v>
          </cell>
          <cell r="N1" t="str">
            <v>DR_PROVOZ_NAZEV</v>
          </cell>
          <cell r="O1" t="str">
            <v>S_PROVOZ_OKRES</v>
          </cell>
          <cell r="P1" t="str">
            <v>S_PROVOZ_OBEC</v>
          </cell>
          <cell r="Q1" t="str">
            <v>S_PROVOZ_ULICE</v>
          </cell>
          <cell r="R1" t="str">
            <v>S_PROVOZ_CP</v>
          </cell>
          <cell r="S1" t="str">
            <v>S_PROVOZ_PSC</v>
          </cell>
          <cell r="T1" t="str">
            <v>PREJIMKA_ZPUSOB</v>
          </cell>
          <cell r="U1" t="str">
            <v>PREJIMKA_DOPRAVA</v>
          </cell>
          <cell r="V1" t="str">
            <v>ZPRAC_MN_DRIVI_2022</v>
          </cell>
          <cell r="W1" t="str">
            <v>ZPRAC_MN_DRIVI_2023</v>
          </cell>
          <cell r="X1" t="str">
            <v>ZPRAC_MN_DRIVI_2024</v>
          </cell>
          <cell r="Y1" t="str">
            <v>ZPRAC_MN_DRIVI_PREDPOKLAD_2025</v>
          </cell>
          <cell r="Z1" t="str">
            <v>SM_JD_SKLADBA_DREVINA_TYP</v>
          </cell>
          <cell r="AA1" t="str">
            <v>SM_JD_PILAR_KULATINA</v>
          </cell>
          <cell r="AB1" t="str">
            <v>SM_JD_PRES_PILAR_KUL_45</v>
          </cell>
          <cell r="AC1" t="str">
            <v>SM_JD_PALET_VYBER</v>
          </cell>
          <cell r="AD1" t="str">
            <v>SM_JD_VLAKNINA_OST</v>
          </cell>
          <cell r="AE1" t="str">
            <v>BO_SKLADBA_DREVINA_TYP</v>
          </cell>
          <cell r="AF1" t="str">
            <v>BO_PILAR_KULATINA</v>
          </cell>
          <cell r="AG1" t="str">
            <v>BO_PRES_PILAR_KUL_45</v>
          </cell>
          <cell r="AH1" t="str">
            <v>BO_PALET_VYBER</v>
          </cell>
          <cell r="AI1" t="str">
            <v>BO_VLAKNINA_OST</v>
          </cell>
          <cell r="AJ1" t="str">
            <v>MD_SKLADBA_DREVINA_TYP</v>
          </cell>
          <cell r="AK1" t="str">
            <v>MD_PILAR_KULATINA</v>
          </cell>
          <cell r="AL1" t="str">
            <v>MD_PRES_PILAR_KUL_45</v>
          </cell>
          <cell r="AM1" t="str">
            <v>MD_PALET_VYBER</v>
          </cell>
          <cell r="AN1" t="str">
            <v>MD_VLAKNINA_OST</v>
          </cell>
          <cell r="AO1" t="str">
            <v>BK_SKLADBA_DREVINA_TYP</v>
          </cell>
          <cell r="AP1" t="str">
            <v>BK_PILAR_KULATINA</v>
          </cell>
          <cell r="AQ1" t="str">
            <v>BK_PRES_PILAR_KUL_45</v>
          </cell>
          <cell r="AR1" t="str">
            <v>BK_PALET_VYBER</v>
          </cell>
          <cell r="AS1" t="str">
            <v>BK_VLAKNINA_OST</v>
          </cell>
          <cell r="AT1" t="str">
            <v>DB_SKLADBA_DREVINA_TYP</v>
          </cell>
          <cell r="AU1" t="str">
            <v>DB_PILAR_KULATINA</v>
          </cell>
          <cell r="AV1" t="str">
            <v>DB_PRES_PILAR_KUL_45</v>
          </cell>
          <cell r="AW1" t="str">
            <v>DB_PALET_VYBER</v>
          </cell>
          <cell r="AX1" t="str">
            <v>DB_VLAKNINA_OST</v>
          </cell>
          <cell r="AY1" t="str">
            <v>BR_SKLADBA_DREVINA_TYP</v>
          </cell>
          <cell r="AZ1" t="str">
            <v>BR_PILAR_KULATINA</v>
          </cell>
          <cell r="BA1" t="str">
            <v>BR_PRES_PILAR_KUL_45</v>
          </cell>
          <cell r="BB1" t="str">
            <v>BR_PALET_VYBER</v>
          </cell>
          <cell r="BC1" t="str">
            <v>BR_VLAKNINA_OST</v>
          </cell>
          <cell r="BD1" t="str">
            <v>LIST_M_SKLADBA_DREVINA_TYP</v>
          </cell>
          <cell r="BE1" t="str">
            <v>LIST_M_PILAR_KULATINA</v>
          </cell>
          <cell r="BF1" t="str">
            <v>LIST_M_PRES_PILAR_KUL_45</v>
          </cell>
          <cell r="BG1" t="str">
            <v>LIST_M_PALET_VYBER</v>
          </cell>
          <cell r="BH1" t="str">
            <v>LIST_M_VLAKNINA_OST</v>
          </cell>
          <cell r="BI1" t="str">
            <v>LIST_OST_T_SKLADBA_DREVINA_TYP</v>
          </cell>
          <cell r="BJ1" t="str">
            <v>LIST_OST_T_PILAR_KULATINA</v>
          </cell>
          <cell r="BK1" t="str">
            <v>LIST_OST_T_PRES_PILAR_KUL_45</v>
          </cell>
          <cell r="BL1" t="str">
            <v>LIST_OST_T_PALET_VYBER</v>
          </cell>
          <cell r="BM1" t="str">
            <v>LIST_OST_T_VLAKNINA_OST</v>
          </cell>
          <cell r="BN1" t="str">
            <v>SM_JD_ROZSAH_DREVINA_TYP</v>
          </cell>
          <cell r="BO1" t="str">
            <v>SM_JD_PILAR_KULATINA_OD</v>
          </cell>
          <cell r="BP1" t="str">
            <v>SM_JD_PILAR_KULATINA_DO</v>
          </cell>
          <cell r="BQ1" t="str">
            <v>SM_JD_PALET_VYBER_OD</v>
          </cell>
          <cell r="BR1" t="str">
            <v>SM_JD_PALET_VYBER_DO</v>
          </cell>
          <cell r="BS1" t="str">
            <v>BO_ROZSAH_DREVINA_TYP</v>
          </cell>
          <cell r="BT1" t="str">
            <v>BO_PILAR_KULATINA_OD</v>
          </cell>
          <cell r="BU1" t="str">
            <v>BO_PILAR_KULATINA_DO</v>
          </cell>
          <cell r="BV1" t="str">
            <v>BO_PALET_VYBER_OD</v>
          </cell>
          <cell r="BW1" t="str">
            <v>BO_PALET_VYBER_DO</v>
          </cell>
          <cell r="BX1" t="str">
            <v>MD_ROZSAH_DREVINA_TYP</v>
          </cell>
          <cell r="BY1" t="str">
            <v>MD_PILAR_KULATINA_OD</v>
          </cell>
          <cell r="BZ1" t="str">
            <v>MD_PILAR_KULATINA_DO</v>
          </cell>
          <cell r="CA1" t="str">
            <v>MD_PALET_VYBER_OD</v>
          </cell>
          <cell r="CB1" t="str">
            <v>MD_PALET_VYBER_DO</v>
          </cell>
          <cell r="CC1" t="str">
            <v>BK_ROZSAH_DREVINA_TYP</v>
          </cell>
          <cell r="CD1" t="str">
            <v>BK_PILAR_KULATINA_OD</v>
          </cell>
          <cell r="CE1" t="str">
            <v>BK_PILAR_KULATINA_DO</v>
          </cell>
          <cell r="CF1" t="str">
            <v>BK_PALET_VYBER_OD</v>
          </cell>
          <cell r="CG1" t="str">
            <v>BK_PALET_VYBER_DO</v>
          </cell>
          <cell r="CH1" t="str">
            <v>DB_ROZSAH_DREVINA_TYP</v>
          </cell>
          <cell r="CI1" t="str">
            <v>DB_PILAR_KULATINA_OD</v>
          </cell>
          <cell r="CJ1" t="str">
            <v>DB_PILAR_KULATINA_DO</v>
          </cell>
          <cell r="CK1" t="str">
            <v>DB_PALET_VYBER_OD</v>
          </cell>
          <cell r="CL1" t="str">
            <v>DB_PALET_VYBER_DO</v>
          </cell>
          <cell r="CM1" t="str">
            <v>BR_ROZSAH_DREVINA_TYP</v>
          </cell>
          <cell r="CN1" t="str">
            <v>BR_PILAR_KULATINA_OD</v>
          </cell>
          <cell r="CO1" t="str">
            <v>BR_PILAR_KULATINA_DO</v>
          </cell>
          <cell r="CP1" t="str">
            <v>BR_PALET_VYBER_OD</v>
          </cell>
          <cell r="CQ1" t="str">
            <v>BR_PALET_VYBER_DO</v>
          </cell>
          <cell r="CR1" t="str">
            <v>LIST_M_ROZSAH_DREVINA_TYP</v>
          </cell>
          <cell r="CS1" t="str">
            <v>LIST_M_PILAR_KULATINA_OD</v>
          </cell>
          <cell r="CT1" t="str">
            <v>LIST_M_PILAR_KULATINA_DO</v>
          </cell>
          <cell r="CU1" t="str">
            <v>LIST_M_PALET_VYBER_OD</v>
          </cell>
          <cell r="CV1" t="str">
            <v>LIST_M_PALET_VYBER_DO</v>
          </cell>
          <cell r="CW1" t="str">
            <v>LIST_OST_T_ROZSAH_DREVINA_TYP</v>
          </cell>
          <cell r="CX1" t="str">
            <v>LIST_OST_T_PILAR_KULATINA_OD</v>
          </cell>
          <cell r="CY1" t="str">
            <v>LIST_OST_T_PILAR_KULATINA_DO</v>
          </cell>
          <cell r="CZ1" t="str">
            <v>LIST_OST_T_PALET_VYBER_OD</v>
          </cell>
          <cell r="DA1" t="str">
            <v>LIST_OST_T_PALET_VYBER_DO</v>
          </cell>
          <cell r="DB1" t="str">
            <v>CREATED</v>
          </cell>
          <cell r="DC1" t="str">
            <v>PRUMER_23_24</v>
          </cell>
          <cell r="DD1" t="str">
            <v>PRUMER_23_24_SMPK</v>
          </cell>
          <cell r="DE1" t="str">
            <v>DATOVA_SCHRANKA</v>
          </cell>
          <cell r="DF1" t="str">
            <v>PODPIS</v>
          </cell>
          <cell r="DG1" t="str">
            <v>VERSION</v>
          </cell>
          <cell r="DH1" t="str">
            <v>pořez</v>
          </cell>
          <cell r="DI1" t="str">
            <v>kategorie</v>
          </cell>
        </row>
        <row r="2">
          <cell r="A2">
            <v>103</v>
          </cell>
          <cell r="B2">
            <v>45784.449618055558</v>
          </cell>
          <cell r="C2" t="str">
            <v>03845931</v>
          </cell>
          <cell r="D2" t="str">
            <v>info@probiobed.cz</v>
          </cell>
          <cell r="E2" t="str">
            <v>Čáslava Evžen</v>
          </cell>
          <cell r="F2" t="str">
            <v>731334224</v>
          </cell>
          <cell r="G2" t="str">
            <v>ProBioBed s.r.o.</v>
          </cell>
          <cell r="H2" t="str">
            <v>Vyškov</v>
          </cell>
          <cell r="I2" t="str">
            <v>Rousínov</v>
          </cell>
          <cell r="J2" t="str">
            <v>Čechyně 193</v>
          </cell>
          <cell r="L2" t="str">
            <v>68301</v>
          </cell>
          <cell r="M2" t="str">
            <v>001</v>
          </cell>
          <cell r="T2" t="str">
            <v>Manuální</v>
          </cell>
          <cell r="U2" t="str">
            <v>Automobilová</v>
          </cell>
          <cell r="V2">
            <v>3000</v>
          </cell>
          <cell r="W2">
            <v>3500</v>
          </cell>
          <cell r="X2">
            <v>3500</v>
          </cell>
          <cell r="Y2">
            <v>3500</v>
          </cell>
          <cell r="Z2" t="str">
            <v>SM,JD</v>
          </cell>
          <cell r="AA2">
            <v>0</v>
          </cell>
          <cell r="AB2" t="str">
            <v/>
          </cell>
          <cell r="AC2">
            <v>100</v>
          </cell>
          <cell r="AD2" t="str">
            <v/>
          </cell>
          <cell r="AE2" t="str">
            <v>BO</v>
          </cell>
          <cell r="AF2" t="str">
            <v/>
          </cell>
          <cell r="AG2" t="str">
            <v/>
          </cell>
          <cell r="AH2" t="str">
            <v/>
          </cell>
          <cell r="AI2" t="str">
            <v/>
          </cell>
          <cell r="AJ2" t="str">
            <v>MD</v>
          </cell>
          <cell r="AK2" t="str">
            <v/>
          </cell>
          <cell r="AL2" t="str">
            <v/>
          </cell>
          <cell r="AM2" t="str">
            <v/>
          </cell>
          <cell r="AN2" t="str">
            <v/>
          </cell>
          <cell r="AO2" t="str">
            <v>BK</v>
          </cell>
          <cell r="AP2" t="str">
            <v/>
          </cell>
          <cell r="AQ2" t="str">
            <v/>
          </cell>
          <cell r="AR2" t="str">
            <v/>
          </cell>
          <cell r="AS2" t="str">
            <v/>
          </cell>
          <cell r="AT2" t="str">
            <v>DB</v>
          </cell>
          <cell r="AU2" t="str">
            <v/>
          </cell>
          <cell r="AV2" t="str">
            <v/>
          </cell>
          <cell r="AW2" t="str">
            <v/>
          </cell>
          <cell r="AX2" t="str">
            <v/>
          </cell>
          <cell r="AY2" t="str">
            <v>BR</v>
          </cell>
          <cell r="AZ2" t="str">
            <v/>
          </cell>
          <cell r="BA2" t="str">
            <v/>
          </cell>
          <cell r="BB2" t="str">
            <v/>
          </cell>
          <cell r="BC2" t="str">
            <v/>
          </cell>
          <cell r="BD2" t="str">
            <v>Listnaté měkké</v>
          </cell>
          <cell r="BE2" t="str">
            <v/>
          </cell>
          <cell r="BF2" t="str">
            <v/>
          </cell>
          <cell r="BG2" t="str">
            <v/>
          </cell>
          <cell r="BH2" t="str">
            <v/>
          </cell>
          <cell r="BI2" t="str">
            <v>Ostatní listnaté tvrdé</v>
          </cell>
          <cell r="BJ2" t="str">
            <v/>
          </cell>
          <cell r="BK2" t="str">
            <v/>
          </cell>
          <cell r="BL2" t="str">
            <v/>
          </cell>
          <cell r="BM2" t="str">
            <v/>
          </cell>
          <cell r="BN2" t="str">
            <v>SM,JD</v>
          </cell>
          <cell r="BO2" t="str">
            <v/>
          </cell>
          <cell r="BP2" t="str">
            <v/>
          </cell>
          <cell r="BQ2">
            <v>20</v>
          </cell>
          <cell r="BR2" t="str">
            <v/>
          </cell>
          <cell r="BS2" t="str">
            <v>BO</v>
          </cell>
          <cell r="BT2" t="str">
            <v/>
          </cell>
          <cell r="BU2" t="str">
            <v/>
          </cell>
          <cell r="BV2" t="str">
            <v/>
          </cell>
          <cell r="BW2" t="str">
            <v/>
          </cell>
          <cell r="BX2" t="str">
            <v>MD</v>
          </cell>
          <cell r="BY2" t="str">
            <v/>
          </cell>
          <cell r="BZ2" t="str">
            <v/>
          </cell>
          <cell r="CA2" t="str">
            <v/>
          </cell>
          <cell r="CB2" t="str">
            <v/>
          </cell>
          <cell r="CC2" t="str">
            <v>BK</v>
          </cell>
          <cell r="CD2" t="str">
            <v/>
          </cell>
          <cell r="CE2" t="str">
            <v/>
          </cell>
          <cell r="CF2" t="str">
            <v/>
          </cell>
          <cell r="CG2" t="str">
            <v/>
          </cell>
          <cell r="CH2" t="str">
            <v>DB</v>
          </cell>
          <cell r="CI2" t="str">
            <v/>
          </cell>
          <cell r="CJ2" t="str">
            <v/>
          </cell>
          <cell r="CK2" t="str">
            <v/>
          </cell>
          <cell r="CL2" t="str">
            <v/>
          </cell>
          <cell r="CM2" t="str">
            <v>BR</v>
          </cell>
          <cell r="CN2" t="str">
            <v/>
          </cell>
          <cell r="CO2" t="str">
            <v/>
          </cell>
          <cell r="CP2" t="str">
            <v/>
          </cell>
          <cell r="CQ2" t="str">
            <v/>
          </cell>
          <cell r="CR2" t="str">
            <v>Listnaté měkké</v>
          </cell>
          <cell r="CS2" t="str">
            <v/>
          </cell>
          <cell r="CT2" t="str">
            <v/>
          </cell>
          <cell r="CU2" t="str">
            <v/>
          </cell>
          <cell r="CV2" t="str">
            <v/>
          </cell>
          <cell r="CW2" t="str">
            <v>Ostatní listnaté tvrdé</v>
          </cell>
          <cell r="CX2" t="str">
            <v/>
          </cell>
          <cell r="CY2" t="str">
            <v/>
          </cell>
          <cell r="CZ2" t="str">
            <v/>
          </cell>
          <cell r="DA2" t="str">
            <v/>
          </cell>
          <cell r="DB2" t="str">
            <v>20.05.25 11:04:38,950472000</v>
          </cell>
          <cell r="DC2">
            <v>3500</v>
          </cell>
          <cell r="DD2">
            <v>0</v>
          </cell>
          <cell r="DF2" t="str">
            <v>1</v>
          </cell>
          <cell r="DG2">
            <v>2</v>
          </cell>
          <cell r="DH2">
            <v>100</v>
          </cell>
          <cell r="DI2" t="str">
            <v>2,5-5 tis.m3</v>
          </cell>
        </row>
        <row r="3">
          <cell r="A3">
            <v>106</v>
          </cell>
          <cell r="B3">
            <v>45784.482025462959</v>
          </cell>
          <cell r="C3" t="str">
            <v>01453718</v>
          </cell>
          <cell r="D3" t="str">
            <v>pilanyrsko@seznam.cz</v>
          </cell>
          <cell r="E3" t="str">
            <v>Ing. Sloup Miroslav</v>
          </cell>
          <cell r="F3" t="str">
            <v>602836378</v>
          </cell>
          <cell r="G3" t="str">
            <v>Pila Nýrsko s.r.o.</v>
          </cell>
          <cell r="H3" t="str">
            <v>Klatovy</v>
          </cell>
          <cell r="I3" t="str">
            <v>Nýrsko</v>
          </cell>
          <cell r="J3" t="str">
            <v>Školní 261</v>
          </cell>
          <cell r="L3" t="str">
            <v>34022</v>
          </cell>
          <cell r="M3" t="str">
            <v>001</v>
          </cell>
          <cell r="O3" t="str">
            <v>Klatovy</v>
          </cell>
          <cell r="T3" t="str">
            <v>Manuální</v>
          </cell>
          <cell r="U3" t="str">
            <v>Automobilová</v>
          </cell>
          <cell r="V3">
            <v>12000</v>
          </cell>
          <cell r="W3">
            <v>11820</v>
          </cell>
          <cell r="X3">
            <v>11690</v>
          </cell>
          <cell r="Y3">
            <v>12000</v>
          </cell>
          <cell r="Z3" t="str">
            <v>SM,JD</v>
          </cell>
          <cell r="AA3">
            <v>80</v>
          </cell>
          <cell r="AB3" t="str">
            <v/>
          </cell>
          <cell r="AC3" t="str">
            <v/>
          </cell>
          <cell r="AD3" t="str">
            <v/>
          </cell>
          <cell r="AE3" t="str">
            <v>BO</v>
          </cell>
          <cell r="AF3">
            <v>15</v>
          </cell>
          <cell r="AG3" t="str">
            <v/>
          </cell>
          <cell r="AH3" t="str">
            <v/>
          </cell>
          <cell r="AI3" t="str">
            <v/>
          </cell>
          <cell r="AJ3" t="str">
            <v>MD</v>
          </cell>
          <cell r="AK3">
            <v>5</v>
          </cell>
          <cell r="AL3" t="str">
            <v/>
          </cell>
          <cell r="AM3" t="str">
            <v/>
          </cell>
          <cell r="AN3" t="str">
            <v/>
          </cell>
          <cell r="AO3" t="str">
            <v>BK</v>
          </cell>
          <cell r="AP3" t="str">
            <v/>
          </cell>
          <cell r="AQ3" t="str">
            <v/>
          </cell>
          <cell r="AR3" t="str">
            <v/>
          </cell>
          <cell r="AS3" t="str">
            <v/>
          </cell>
          <cell r="AT3" t="str">
            <v>DB</v>
          </cell>
          <cell r="AU3" t="str">
            <v/>
          </cell>
          <cell r="AV3" t="str">
            <v/>
          </cell>
          <cell r="AW3" t="str">
            <v/>
          </cell>
          <cell r="AX3" t="str">
            <v/>
          </cell>
          <cell r="AY3" t="str">
            <v>BR</v>
          </cell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>Listnaté měkké</v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>Ostatní listnaté tvrdé</v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>SM,JD</v>
          </cell>
          <cell r="BO3">
            <v>16</v>
          </cell>
          <cell r="BP3">
            <v>55</v>
          </cell>
          <cell r="BQ3" t="str">
            <v/>
          </cell>
          <cell r="BR3" t="str">
            <v/>
          </cell>
          <cell r="BS3" t="str">
            <v>BO</v>
          </cell>
          <cell r="BT3">
            <v>16</v>
          </cell>
          <cell r="BU3">
            <v>55</v>
          </cell>
          <cell r="BV3" t="str">
            <v/>
          </cell>
          <cell r="BW3" t="str">
            <v/>
          </cell>
          <cell r="BX3" t="str">
            <v>MD</v>
          </cell>
          <cell r="BY3">
            <v>16</v>
          </cell>
          <cell r="BZ3">
            <v>55</v>
          </cell>
          <cell r="CA3" t="str">
            <v/>
          </cell>
          <cell r="CB3" t="str">
            <v/>
          </cell>
          <cell r="CC3" t="str">
            <v>BK</v>
          </cell>
          <cell r="CD3" t="str">
            <v/>
          </cell>
          <cell r="CE3" t="str">
            <v/>
          </cell>
          <cell r="CF3" t="str">
            <v/>
          </cell>
          <cell r="CG3" t="str">
            <v/>
          </cell>
          <cell r="CH3" t="str">
            <v>DB</v>
          </cell>
          <cell r="CI3" t="str">
            <v/>
          </cell>
          <cell r="CJ3" t="str">
            <v/>
          </cell>
          <cell r="CK3" t="str">
            <v/>
          </cell>
          <cell r="CL3" t="str">
            <v/>
          </cell>
          <cell r="CM3" t="str">
            <v>BR</v>
          </cell>
          <cell r="CN3" t="str">
            <v/>
          </cell>
          <cell r="CO3" t="str">
            <v/>
          </cell>
          <cell r="CP3" t="str">
            <v/>
          </cell>
          <cell r="CQ3" t="str">
            <v/>
          </cell>
          <cell r="CR3" t="str">
            <v>Listnaté měkké</v>
          </cell>
          <cell r="CS3" t="str">
            <v/>
          </cell>
          <cell r="CT3" t="str">
            <v/>
          </cell>
          <cell r="CU3" t="str">
            <v/>
          </cell>
          <cell r="CV3" t="str">
            <v/>
          </cell>
          <cell r="CW3" t="str">
            <v>Ostatní listnaté tvrdé</v>
          </cell>
          <cell r="CX3" t="str">
            <v/>
          </cell>
          <cell r="CY3" t="str">
            <v/>
          </cell>
          <cell r="CZ3" t="str">
            <v/>
          </cell>
          <cell r="DA3" t="str">
            <v/>
          </cell>
          <cell r="DB3" t="str">
            <v>20.05.25 11:04:38,933150000</v>
          </cell>
          <cell r="DC3">
            <v>11755</v>
          </cell>
          <cell r="DD3">
            <v>9404</v>
          </cell>
          <cell r="DE3" t="str">
            <v>wjhrw2</v>
          </cell>
          <cell r="DF3" t="str">
            <v>1</v>
          </cell>
          <cell r="DG3">
            <v>2</v>
          </cell>
          <cell r="DH3">
            <v>100</v>
          </cell>
          <cell r="DI3" t="str">
            <v>10-20 tis.m3</v>
          </cell>
        </row>
        <row r="4">
          <cell r="A4">
            <v>107</v>
          </cell>
          <cell r="B4">
            <v>45784.516365740739</v>
          </cell>
          <cell r="C4" t="str">
            <v>07693176</v>
          </cell>
          <cell r="D4" t="str">
            <v>kriz@paletykriz.cz</v>
          </cell>
          <cell r="E4" t="str">
            <v>Jan Kříž</v>
          </cell>
          <cell r="F4" t="str">
            <v>732320879</v>
          </cell>
          <cell r="G4" t="str">
            <v>Palety Kříž s.r.o.</v>
          </cell>
          <cell r="H4" t="str">
            <v>Třebíč</v>
          </cell>
          <cell r="I4" t="str">
            <v>Lukov</v>
          </cell>
          <cell r="J4" t="str">
            <v>Lukov 154</v>
          </cell>
          <cell r="L4" t="str">
            <v>67602</v>
          </cell>
          <cell r="M4" t="str">
            <v>001</v>
          </cell>
          <cell r="N4" t="str">
            <v>Pila Lukov</v>
          </cell>
          <cell r="T4" t="str">
            <v>Manuální</v>
          </cell>
          <cell r="U4" t="str">
            <v>Automobilová</v>
          </cell>
          <cell r="V4">
            <v>6500</v>
          </cell>
          <cell r="W4">
            <v>7500</v>
          </cell>
          <cell r="X4">
            <v>10500</v>
          </cell>
          <cell r="Y4">
            <v>15500</v>
          </cell>
          <cell r="Z4" t="str">
            <v>SM,JD</v>
          </cell>
          <cell r="AA4">
            <v>0</v>
          </cell>
          <cell r="AB4">
            <v>0</v>
          </cell>
          <cell r="AC4">
            <v>30</v>
          </cell>
          <cell r="AD4">
            <v>0</v>
          </cell>
          <cell r="AE4" t="str">
            <v>BO</v>
          </cell>
          <cell r="AF4">
            <v>0</v>
          </cell>
          <cell r="AG4">
            <v>0</v>
          </cell>
          <cell r="AH4">
            <v>65</v>
          </cell>
          <cell r="AI4">
            <v>0</v>
          </cell>
          <cell r="AJ4" t="str">
            <v>MD</v>
          </cell>
          <cell r="AK4">
            <v>0</v>
          </cell>
          <cell r="AL4">
            <v>0</v>
          </cell>
          <cell r="AM4">
            <v>5</v>
          </cell>
          <cell r="AN4">
            <v>0</v>
          </cell>
          <cell r="AO4" t="str">
            <v>BK</v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>DB</v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>BR</v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>Listnaté měkké</v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>Ostatní listnaté tvrdé</v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>SM,JD</v>
          </cell>
          <cell r="BO4" t="str">
            <v/>
          </cell>
          <cell r="BP4" t="str">
            <v/>
          </cell>
          <cell r="BQ4">
            <v>18</v>
          </cell>
          <cell r="BR4">
            <v>45</v>
          </cell>
          <cell r="BS4" t="str">
            <v>BO</v>
          </cell>
          <cell r="BT4" t="str">
            <v/>
          </cell>
          <cell r="BU4" t="str">
            <v/>
          </cell>
          <cell r="BV4">
            <v>18</v>
          </cell>
          <cell r="BW4">
            <v>45</v>
          </cell>
          <cell r="BX4" t="str">
            <v>MD</v>
          </cell>
          <cell r="BY4" t="str">
            <v/>
          </cell>
          <cell r="BZ4" t="str">
            <v/>
          </cell>
          <cell r="CA4">
            <v>18</v>
          </cell>
          <cell r="CB4">
            <v>45</v>
          </cell>
          <cell r="CC4" t="str">
            <v>BK</v>
          </cell>
          <cell r="CD4" t="str">
            <v/>
          </cell>
          <cell r="CE4" t="str">
            <v/>
          </cell>
          <cell r="CF4" t="str">
            <v/>
          </cell>
          <cell r="CG4" t="str">
            <v/>
          </cell>
          <cell r="CH4" t="str">
            <v>DB</v>
          </cell>
          <cell r="CI4" t="str">
            <v/>
          </cell>
          <cell r="CJ4" t="str">
            <v/>
          </cell>
          <cell r="CK4" t="str">
            <v/>
          </cell>
          <cell r="CL4" t="str">
            <v/>
          </cell>
          <cell r="CM4" t="str">
            <v>BR</v>
          </cell>
          <cell r="CN4" t="str">
            <v/>
          </cell>
          <cell r="CO4" t="str">
            <v/>
          </cell>
          <cell r="CP4" t="str">
            <v/>
          </cell>
          <cell r="CQ4" t="str">
            <v/>
          </cell>
          <cell r="CR4" t="str">
            <v>Listnaté měkké</v>
          </cell>
          <cell r="CS4" t="str">
            <v/>
          </cell>
          <cell r="CT4" t="str">
            <v/>
          </cell>
          <cell r="CU4" t="str">
            <v/>
          </cell>
          <cell r="CV4" t="str">
            <v/>
          </cell>
          <cell r="CW4" t="str">
            <v>Ostatní listnaté tvrdé</v>
          </cell>
          <cell r="CX4" t="str">
            <v/>
          </cell>
          <cell r="CY4" t="str">
            <v/>
          </cell>
          <cell r="CZ4" t="str">
            <v/>
          </cell>
          <cell r="DA4" t="str">
            <v/>
          </cell>
          <cell r="DB4" t="str">
            <v>20.05.25 11:04:38,923278000</v>
          </cell>
          <cell r="DC4">
            <v>9000</v>
          </cell>
          <cell r="DD4">
            <v>0</v>
          </cell>
          <cell r="DE4" t="str">
            <v>qvfqmj</v>
          </cell>
          <cell r="DF4" t="str">
            <v>1</v>
          </cell>
          <cell r="DG4">
            <v>2</v>
          </cell>
          <cell r="DH4">
            <v>100</v>
          </cell>
          <cell r="DI4" t="str">
            <v>5-10 tis.m3</v>
          </cell>
        </row>
        <row r="5">
          <cell r="A5">
            <v>110</v>
          </cell>
          <cell r="B5">
            <v>45784.652615740742</v>
          </cell>
          <cell r="C5" t="str">
            <v>02385970</v>
          </cell>
          <cell r="D5" t="str">
            <v>info@machala-laza.cz</v>
          </cell>
          <cell r="E5" t="str">
            <v>Marek Šulák</v>
          </cell>
          <cell r="F5" t="str">
            <v>777564856</v>
          </cell>
          <cell r="G5" t="str">
            <v>MACHALA - LAŽA s.r.o.</v>
          </cell>
          <cell r="H5" t="str">
            <v>Brno-město</v>
          </cell>
          <cell r="I5" t="str">
            <v>Brno</v>
          </cell>
          <cell r="J5" t="str">
            <v>Fantova 683</v>
          </cell>
          <cell r="L5" t="str">
            <v>61400</v>
          </cell>
          <cell r="M5" t="str">
            <v>101</v>
          </cell>
          <cell r="N5" t="str">
            <v>Hošťálková</v>
          </cell>
          <cell r="O5" t="str">
            <v>Vsetín</v>
          </cell>
          <cell r="P5" t="str">
            <v>Hošťálková</v>
          </cell>
          <cell r="Q5" t="str">
            <v>Hošťálková 61</v>
          </cell>
          <cell r="S5" t="str">
            <v>75622</v>
          </cell>
          <cell r="T5" t="str">
            <v>Manuální</v>
          </cell>
          <cell r="U5" t="str">
            <v>Automobilová</v>
          </cell>
          <cell r="V5">
            <v>600</v>
          </cell>
          <cell r="W5">
            <v>600</v>
          </cell>
          <cell r="X5">
            <v>600</v>
          </cell>
          <cell r="Y5">
            <v>600</v>
          </cell>
          <cell r="Z5" t="str">
            <v>SM,JD</v>
          </cell>
          <cell r="AA5">
            <v>0</v>
          </cell>
          <cell r="AB5" t="str">
            <v/>
          </cell>
          <cell r="AC5" t="str">
            <v/>
          </cell>
          <cell r="AD5" t="str">
            <v/>
          </cell>
          <cell r="AE5" t="str">
            <v>BO</v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>MD</v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>BK</v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>DB</v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>BR</v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>Listnaté měkké</v>
          </cell>
          <cell r="BE5">
            <v>70</v>
          </cell>
          <cell r="BF5">
            <v>10</v>
          </cell>
          <cell r="BG5">
            <v>20</v>
          </cell>
          <cell r="BH5">
            <v>0</v>
          </cell>
          <cell r="BI5" t="str">
            <v>Ostatní listnaté tvrdé</v>
          </cell>
          <cell r="BJ5" t="str">
            <v/>
          </cell>
          <cell r="BK5" t="str">
            <v/>
          </cell>
          <cell r="BL5" t="str">
            <v/>
          </cell>
          <cell r="BM5" t="str">
            <v/>
          </cell>
          <cell r="BN5" t="str">
            <v>SM,JD</v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>BO</v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>MD</v>
          </cell>
          <cell r="BY5" t="str">
            <v/>
          </cell>
          <cell r="BZ5" t="str">
            <v/>
          </cell>
          <cell r="CA5" t="str">
            <v/>
          </cell>
          <cell r="CB5" t="str">
            <v/>
          </cell>
          <cell r="CC5" t="str">
            <v>BK</v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 t="str">
            <v>DB</v>
          </cell>
          <cell r="CI5" t="str">
            <v/>
          </cell>
          <cell r="CJ5" t="str">
            <v/>
          </cell>
          <cell r="CK5" t="str">
            <v/>
          </cell>
          <cell r="CL5" t="str">
            <v/>
          </cell>
          <cell r="CM5" t="str">
            <v>BR</v>
          </cell>
          <cell r="CN5" t="str">
            <v/>
          </cell>
          <cell r="CO5" t="str">
            <v/>
          </cell>
          <cell r="CP5" t="str">
            <v/>
          </cell>
          <cell r="CQ5" t="str">
            <v/>
          </cell>
          <cell r="CR5" t="str">
            <v>Listnaté měkké</v>
          </cell>
          <cell r="CS5">
            <v>20</v>
          </cell>
          <cell r="CT5">
            <v>45</v>
          </cell>
          <cell r="CU5">
            <v>20</v>
          </cell>
          <cell r="CV5">
            <v>40</v>
          </cell>
          <cell r="CW5" t="str">
            <v>Ostatní listnaté tvrdé</v>
          </cell>
          <cell r="CX5" t="str">
            <v/>
          </cell>
          <cell r="CY5" t="str">
            <v/>
          </cell>
          <cell r="CZ5" t="str">
            <v/>
          </cell>
          <cell r="DA5" t="str">
            <v/>
          </cell>
          <cell r="DB5" t="str">
            <v>20.05.25 11:04:38,896823000</v>
          </cell>
          <cell r="DC5">
            <v>600</v>
          </cell>
          <cell r="DD5">
            <v>0</v>
          </cell>
          <cell r="DE5" t="str">
            <v>23h69c</v>
          </cell>
          <cell r="DF5" t="str">
            <v>1</v>
          </cell>
          <cell r="DG5">
            <v>2</v>
          </cell>
          <cell r="DH5">
            <v>100</v>
          </cell>
          <cell r="DI5" t="str">
            <v>do 2,5 tis.m3</v>
          </cell>
        </row>
        <row r="6">
          <cell r="A6">
            <v>112</v>
          </cell>
          <cell r="B6">
            <v>45784.705127314817</v>
          </cell>
          <cell r="C6" t="str">
            <v>04579003</v>
          </cell>
          <cell r="D6" t="str">
            <v>storoz.h@seznam.cz</v>
          </cell>
          <cell r="E6" t="str">
            <v>Jan Storož</v>
          </cell>
          <cell r="F6" t="str">
            <v>605561892</v>
          </cell>
          <cell r="G6" t="str">
            <v>Jan Storož</v>
          </cell>
          <cell r="H6" t="str">
            <v>Havlíčkův Brod</v>
          </cell>
          <cell r="I6" t="str">
            <v>Kožlí</v>
          </cell>
          <cell r="J6" t="str">
            <v>173</v>
          </cell>
          <cell r="L6" t="str">
            <v>58293</v>
          </cell>
          <cell r="M6" t="str">
            <v>173</v>
          </cell>
          <cell r="T6" t="str">
            <v>Manuální</v>
          </cell>
          <cell r="U6" t="str">
            <v>Automobilová</v>
          </cell>
          <cell r="V6">
            <v>300</v>
          </cell>
          <cell r="W6">
            <v>300</v>
          </cell>
          <cell r="X6">
            <v>200</v>
          </cell>
          <cell r="Y6">
            <v>100</v>
          </cell>
          <cell r="Z6" t="str">
            <v>SM,JD</v>
          </cell>
          <cell r="AA6">
            <v>100</v>
          </cell>
          <cell r="AB6" t="str">
            <v/>
          </cell>
          <cell r="AC6" t="str">
            <v/>
          </cell>
          <cell r="AD6" t="str">
            <v/>
          </cell>
          <cell r="AE6" t="str">
            <v>BO</v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>MD</v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>BK</v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>DB</v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>BR</v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>Listnaté měkké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>Ostatní listnaté tvrdé</v>
          </cell>
          <cell r="BJ6" t="str">
            <v/>
          </cell>
          <cell r="BK6" t="str">
            <v/>
          </cell>
          <cell r="BL6" t="str">
            <v/>
          </cell>
          <cell r="BM6" t="str">
            <v/>
          </cell>
          <cell r="BN6" t="str">
            <v>SM,JD</v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>BO</v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>MD</v>
          </cell>
          <cell r="BY6" t="str">
            <v/>
          </cell>
          <cell r="BZ6" t="str">
            <v/>
          </cell>
          <cell r="CA6" t="str">
            <v/>
          </cell>
          <cell r="CB6" t="str">
            <v/>
          </cell>
          <cell r="CC6" t="str">
            <v>BK</v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 t="str">
            <v>DB</v>
          </cell>
          <cell r="CI6" t="str">
            <v/>
          </cell>
          <cell r="CJ6" t="str">
            <v/>
          </cell>
          <cell r="CK6" t="str">
            <v/>
          </cell>
          <cell r="CL6" t="str">
            <v/>
          </cell>
          <cell r="CM6" t="str">
            <v>BR</v>
          </cell>
          <cell r="CN6" t="str">
            <v/>
          </cell>
          <cell r="CO6" t="str">
            <v/>
          </cell>
          <cell r="CP6" t="str">
            <v/>
          </cell>
          <cell r="CQ6" t="str">
            <v/>
          </cell>
          <cell r="CR6" t="str">
            <v>Listnaté měkké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>Ostatní listnaté tvrdé</v>
          </cell>
          <cell r="CX6" t="str">
            <v/>
          </cell>
          <cell r="CY6" t="str">
            <v/>
          </cell>
          <cell r="CZ6" t="str">
            <v/>
          </cell>
          <cell r="DA6" t="str">
            <v/>
          </cell>
          <cell r="DB6" t="str">
            <v>20.05.25 11:04:38,879881000</v>
          </cell>
          <cell r="DC6">
            <v>250</v>
          </cell>
          <cell r="DD6">
            <v>250</v>
          </cell>
          <cell r="DF6">
            <v>1</v>
          </cell>
          <cell r="DG6">
            <v>2</v>
          </cell>
          <cell r="DH6">
            <v>100</v>
          </cell>
          <cell r="DI6" t="str">
            <v>do 2,5 tis.m3</v>
          </cell>
        </row>
        <row r="7">
          <cell r="A7">
            <v>113</v>
          </cell>
          <cell r="B7">
            <v>45784.839247685188</v>
          </cell>
          <cell r="C7" t="str">
            <v>69677743</v>
          </cell>
          <cell r="D7" t="str">
            <v>karkulazdenek@seznam.cz</v>
          </cell>
          <cell r="E7" t="str">
            <v>Karkula Zdeněk</v>
          </cell>
          <cell r="F7" t="str">
            <v>608251667</v>
          </cell>
          <cell r="G7" t="str">
            <v>Karkula Zdeněk</v>
          </cell>
          <cell r="H7" t="str">
            <v>Třebíč</v>
          </cell>
          <cell r="I7" t="str">
            <v>Radkovice u Budče</v>
          </cell>
          <cell r="J7" t="str">
            <v>51</v>
          </cell>
          <cell r="L7" t="str">
            <v>38001</v>
          </cell>
          <cell r="M7" t="str">
            <v>000</v>
          </cell>
          <cell r="T7" t="str">
            <v>Manuální</v>
          </cell>
          <cell r="U7" t="str">
            <v>Automobilová</v>
          </cell>
          <cell r="V7">
            <v>1000</v>
          </cell>
          <cell r="W7">
            <v>1000</v>
          </cell>
          <cell r="X7">
            <v>500</v>
          </cell>
          <cell r="Y7">
            <v>1000</v>
          </cell>
          <cell r="Z7" t="str">
            <v>SM,JD</v>
          </cell>
          <cell r="AA7">
            <v>100</v>
          </cell>
          <cell r="AB7" t="str">
            <v/>
          </cell>
          <cell r="AC7" t="str">
            <v/>
          </cell>
          <cell r="AD7" t="str">
            <v/>
          </cell>
          <cell r="AE7" t="str">
            <v>BO</v>
          </cell>
          <cell r="AF7" t="str">
            <v/>
          </cell>
          <cell r="AG7" t="str">
            <v/>
          </cell>
          <cell r="AH7" t="str">
            <v/>
          </cell>
          <cell r="AI7" t="str">
            <v/>
          </cell>
          <cell r="AJ7" t="str">
            <v>MD</v>
          </cell>
          <cell r="AK7" t="str">
            <v/>
          </cell>
          <cell r="AL7" t="str">
            <v/>
          </cell>
          <cell r="AM7" t="str">
            <v/>
          </cell>
          <cell r="AN7" t="str">
            <v/>
          </cell>
          <cell r="AO7" t="str">
            <v>BK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>DB</v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>BR</v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>Listnaté měkké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>Ostatní listnaté tvrdé</v>
          </cell>
          <cell r="BJ7" t="str">
            <v/>
          </cell>
          <cell r="BK7" t="str">
            <v/>
          </cell>
          <cell r="BL7" t="str">
            <v/>
          </cell>
          <cell r="BM7" t="str">
            <v/>
          </cell>
          <cell r="BN7" t="str">
            <v>SM,JD</v>
          </cell>
          <cell r="BO7">
            <v>25</v>
          </cell>
          <cell r="BP7">
            <v>55</v>
          </cell>
          <cell r="BQ7" t="str">
            <v/>
          </cell>
          <cell r="BR7" t="str">
            <v/>
          </cell>
          <cell r="BS7" t="str">
            <v>BO</v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>MD</v>
          </cell>
          <cell r="BY7" t="str">
            <v/>
          </cell>
          <cell r="BZ7" t="str">
            <v/>
          </cell>
          <cell r="CA7" t="str">
            <v/>
          </cell>
          <cell r="CB7" t="str">
            <v/>
          </cell>
          <cell r="CC7" t="str">
            <v>BK</v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 t="str">
            <v>DB</v>
          </cell>
          <cell r="CI7" t="str">
            <v/>
          </cell>
          <cell r="CJ7" t="str">
            <v/>
          </cell>
          <cell r="CK7" t="str">
            <v/>
          </cell>
          <cell r="CL7" t="str">
            <v/>
          </cell>
          <cell r="CM7" t="str">
            <v>BR</v>
          </cell>
          <cell r="CN7" t="str">
            <v/>
          </cell>
          <cell r="CO7" t="str">
            <v/>
          </cell>
          <cell r="CP7" t="str">
            <v/>
          </cell>
          <cell r="CQ7" t="str">
            <v/>
          </cell>
          <cell r="CR7" t="str">
            <v>Listnaté měkké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>Ostatní listnaté tvrdé</v>
          </cell>
          <cell r="CX7" t="str">
            <v/>
          </cell>
          <cell r="CY7" t="str">
            <v/>
          </cell>
          <cell r="CZ7" t="str">
            <v/>
          </cell>
          <cell r="DA7" t="str">
            <v/>
          </cell>
          <cell r="DB7" t="str">
            <v>20.05.25 11:04:38,871639000</v>
          </cell>
          <cell r="DC7">
            <v>750</v>
          </cell>
          <cell r="DD7">
            <v>750</v>
          </cell>
          <cell r="DE7" t="str">
            <v>wekki4</v>
          </cell>
          <cell r="DF7">
            <v>1</v>
          </cell>
          <cell r="DG7">
            <v>1</v>
          </cell>
          <cell r="DH7">
            <v>100</v>
          </cell>
          <cell r="DI7" t="str">
            <v>do 2,5 tis.m3</v>
          </cell>
        </row>
        <row r="8">
          <cell r="A8">
            <v>114</v>
          </cell>
          <cell r="B8">
            <v>45785.133333333331</v>
          </cell>
          <cell r="C8" t="str">
            <v>03763684</v>
          </cell>
          <cell r="D8" t="str">
            <v>info@stolarstvizamboch.cz</v>
          </cell>
          <cell r="E8" t="str">
            <v>jan žamboch</v>
          </cell>
          <cell r="F8" t="str">
            <v>731562478</v>
          </cell>
          <cell r="G8" t="str">
            <v>jan žamboch</v>
          </cell>
          <cell r="H8" t="str">
            <v>Vsetín</v>
          </cell>
          <cell r="I8" t="str">
            <v>Hošťálková</v>
          </cell>
          <cell r="J8" t="str">
            <v>181</v>
          </cell>
          <cell r="L8" t="str">
            <v>75622</v>
          </cell>
          <cell r="M8" t="str">
            <v>001</v>
          </cell>
          <cell r="T8" t="str">
            <v>Manuální</v>
          </cell>
          <cell r="U8" t="str">
            <v>Automobilová</v>
          </cell>
          <cell r="V8">
            <v>20</v>
          </cell>
          <cell r="W8">
            <v>20</v>
          </cell>
          <cell r="X8">
            <v>20</v>
          </cell>
          <cell r="Y8">
            <v>20</v>
          </cell>
          <cell r="Z8" t="str">
            <v>SM,JD</v>
          </cell>
          <cell r="AA8">
            <v>10</v>
          </cell>
          <cell r="AB8" t="str">
            <v/>
          </cell>
          <cell r="AC8" t="str">
            <v/>
          </cell>
          <cell r="AD8" t="str">
            <v/>
          </cell>
          <cell r="AE8" t="str">
            <v>BO</v>
          </cell>
          <cell r="AF8" t="str">
            <v/>
          </cell>
          <cell r="AG8" t="str">
            <v/>
          </cell>
          <cell r="AH8" t="str">
            <v/>
          </cell>
          <cell r="AI8" t="str">
            <v/>
          </cell>
          <cell r="AJ8" t="str">
            <v>MD</v>
          </cell>
          <cell r="AK8" t="str">
            <v/>
          </cell>
          <cell r="AL8" t="str">
            <v/>
          </cell>
          <cell r="AM8" t="str">
            <v/>
          </cell>
          <cell r="AN8" t="str">
            <v/>
          </cell>
          <cell r="AO8" t="str">
            <v>BK</v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>DB</v>
          </cell>
          <cell r="AU8">
            <v>10</v>
          </cell>
          <cell r="AV8" t="str">
            <v/>
          </cell>
          <cell r="AW8" t="str">
            <v/>
          </cell>
          <cell r="AX8" t="str">
            <v/>
          </cell>
          <cell r="AY8" t="str">
            <v>BR</v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>Listnaté měkké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>Ostatní listnaté tvrdé</v>
          </cell>
          <cell r="BJ8">
            <v>80</v>
          </cell>
          <cell r="BK8" t="str">
            <v/>
          </cell>
          <cell r="BL8" t="str">
            <v/>
          </cell>
          <cell r="BM8" t="str">
            <v/>
          </cell>
          <cell r="BN8" t="str">
            <v>SM,JD</v>
          </cell>
          <cell r="BO8">
            <v>10</v>
          </cell>
          <cell r="BP8" t="str">
            <v/>
          </cell>
          <cell r="BQ8" t="str">
            <v/>
          </cell>
          <cell r="BR8" t="str">
            <v/>
          </cell>
          <cell r="BS8" t="str">
            <v>BO</v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>MD</v>
          </cell>
          <cell r="BY8" t="str">
            <v/>
          </cell>
          <cell r="BZ8" t="str">
            <v/>
          </cell>
          <cell r="CA8" t="str">
            <v/>
          </cell>
          <cell r="CB8" t="str">
            <v/>
          </cell>
          <cell r="CC8" t="str">
            <v>BK</v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>DB</v>
          </cell>
          <cell r="CI8">
            <v>10</v>
          </cell>
          <cell r="CJ8" t="str">
            <v/>
          </cell>
          <cell r="CK8" t="str">
            <v/>
          </cell>
          <cell r="CL8" t="str">
            <v/>
          </cell>
          <cell r="CM8" t="str">
            <v>BR</v>
          </cell>
          <cell r="CN8" t="str">
            <v/>
          </cell>
          <cell r="CO8" t="str">
            <v/>
          </cell>
          <cell r="CP8" t="str">
            <v/>
          </cell>
          <cell r="CQ8" t="str">
            <v/>
          </cell>
          <cell r="CR8" t="str">
            <v>Listnaté měkké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>Ostatní listnaté tvrdé</v>
          </cell>
          <cell r="CX8">
            <v>80</v>
          </cell>
          <cell r="CY8" t="str">
            <v/>
          </cell>
          <cell r="CZ8" t="str">
            <v/>
          </cell>
          <cell r="DA8" t="str">
            <v/>
          </cell>
          <cell r="DB8" t="str">
            <v>20.05.25 11:04:38,863678000</v>
          </cell>
          <cell r="DC8">
            <v>20</v>
          </cell>
          <cell r="DD8">
            <v>2</v>
          </cell>
          <cell r="DE8" t="str">
            <v>d5kedy</v>
          </cell>
          <cell r="DF8">
            <v>1</v>
          </cell>
          <cell r="DG8">
            <v>1</v>
          </cell>
          <cell r="DH8">
            <v>100</v>
          </cell>
          <cell r="DI8" t="str">
            <v>do 2,5 tis.m3</v>
          </cell>
        </row>
        <row r="9">
          <cell r="A9">
            <v>119</v>
          </cell>
          <cell r="B9">
            <v>45786.252118055556</v>
          </cell>
          <cell r="C9" t="str">
            <v>12207195</v>
          </cell>
          <cell r="D9" t="str">
            <v>info@filko-pila.cz</v>
          </cell>
          <cell r="E9" t="str">
            <v>Zdeněk Filipský</v>
          </cell>
          <cell r="F9" t="str">
            <v>603518425</v>
          </cell>
          <cell r="G9" t="str">
            <v>Zdeněk Filipský</v>
          </cell>
          <cell r="H9" t="str">
            <v>Znojmo</v>
          </cell>
          <cell r="I9" t="str">
            <v>Rozkoš</v>
          </cell>
          <cell r="J9" t="str">
            <v>18</v>
          </cell>
          <cell r="L9" t="str">
            <v>67153</v>
          </cell>
          <cell r="M9" t="str">
            <v>001</v>
          </cell>
          <cell r="O9" t="str">
            <v>Třebíč</v>
          </cell>
          <cell r="P9" t="str">
            <v>Lesonice</v>
          </cell>
          <cell r="Q9" t="str">
            <v>4</v>
          </cell>
          <cell r="S9" t="str">
            <v>675 44</v>
          </cell>
          <cell r="T9" t="str">
            <v>Manuální</v>
          </cell>
          <cell r="U9" t="str">
            <v>Automobilová</v>
          </cell>
          <cell r="V9">
            <v>6000</v>
          </cell>
          <cell r="W9">
            <v>5500</v>
          </cell>
          <cell r="X9">
            <v>4800</v>
          </cell>
          <cell r="Y9">
            <v>4500</v>
          </cell>
          <cell r="Z9" t="str">
            <v>SM,JD</v>
          </cell>
          <cell r="AA9">
            <v>90</v>
          </cell>
          <cell r="AB9" t="str">
            <v/>
          </cell>
          <cell r="AC9" t="str">
            <v/>
          </cell>
          <cell r="AD9" t="str">
            <v/>
          </cell>
          <cell r="AE9" t="str">
            <v>BO</v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>MD</v>
          </cell>
          <cell r="AK9">
            <v>10</v>
          </cell>
          <cell r="AL9" t="str">
            <v/>
          </cell>
          <cell r="AM9" t="str">
            <v/>
          </cell>
          <cell r="AN9" t="str">
            <v/>
          </cell>
          <cell r="AO9" t="str">
            <v>BK</v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>DB</v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>BR</v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>Listnaté měkké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>Ostatní listnaté tvrdé</v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>SM,JD</v>
          </cell>
          <cell r="BO9">
            <v>20</v>
          </cell>
          <cell r="BP9">
            <v>50</v>
          </cell>
          <cell r="BQ9" t="str">
            <v/>
          </cell>
          <cell r="BR9" t="str">
            <v/>
          </cell>
          <cell r="BS9" t="str">
            <v>BO</v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>MD</v>
          </cell>
          <cell r="BY9">
            <v>20</v>
          </cell>
          <cell r="BZ9">
            <v>50</v>
          </cell>
          <cell r="CA9" t="str">
            <v/>
          </cell>
          <cell r="CB9" t="str">
            <v/>
          </cell>
          <cell r="CC9" t="str">
            <v>BK</v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 t="str">
            <v>DB</v>
          </cell>
          <cell r="CI9" t="str">
            <v/>
          </cell>
          <cell r="CJ9" t="str">
            <v/>
          </cell>
          <cell r="CK9" t="str">
            <v/>
          </cell>
          <cell r="CL9" t="str">
            <v/>
          </cell>
          <cell r="CM9" t="str">
            <v>BR</v>
          </cell>
          <cell r="CN9" t="str">
            <v/>
          </cell>
          <cell r="CO9" t="str">
            <v/>
          </cell>
          <cell r="CP9" t="str">
            <v/>
          </cell>
          <cell r="CQ9" t="str">
            <v/>
          </cell>
          <cell r="CR9" t="str">
            <v>Listnaté měkké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>Ostatní listnaté tvrdé</v>
          </cell>
          <cell r="CX9" t="str">
            <v/>
          </cell>
          <cell r="CY9" t="str">
            <v/>
          </cell>
          <cell r="CZ9" t="str">
            <v/>
          </cell>
          <cell r="DA9" t="str">
            <v/>
          </cell>
          <cell r="DB9" t="str">
            <v>20.05.25 11:04:38,828167000</v>
          </cell>
          <cell r="DC9">
            <v>5150</v>
          </cell>
          <cell r="DD9">
            <v>4635</v>
          </cell>
          <cell r="DE9" t="str">
            <v>9mrb5gv</v>
          </cell>
          <cell r="DF9" t="str">
            <v>1</v>
          </cell>
          <cell r="DG9">
            <v>2</v>
          </cell>
          <cell r="DH9">
            <v>100</v>
          </cell>
          <cell r="DI9" t="str">
            <v>5-10 tis.m3</v>
          </cell>
        </row>
        <row r="10">
          <cell r="A10">
            <v>121</v>
          </cell>
          <cell r="B10">
            <v>45786.297106481485</v>
          </cell>
          <cell r="C10" t="str">
            <v>16667182</v>
          </cell>
          <cell r="D10" t="str">
            <v>pila@pilaraskovice.cz</v>
          </cell>
          <cell r="E10" t="str">
            <v>Jaroslav Foldyna</v>
          </cell>
          <cell r="F10" t="str">
            <v>602785247</v>
          </cell>
          <cell r="G10" t="str">
            <v>Jaroslav Foldyna</v>
          </cell>
          <cell r="H10" t="str">
            <v>Frýdek-Místek</v>
          </cell>
          <cell r="I10" t="str">
            <v>Raškovice</v>
          </cell>
          <cell r="J10" t="str">
            <v>Raškovice 15</v>
          </cell>
          <cell r="L10" t="str">
            <v>73904</v>
          </cell>
          <cell r="M10" t="str">
            <v>001</v>
          </cell>
          <cell r="T10" t="str">
            <v>Manuální</v>
          </cell>
          <cell r="U10" t="str">
            <v>Automobilová</v>
          </cell>
          <cell r="V10">
            <v>8900</v>
          </cell>
          <cell r="W10">
            <v>8600</v>
          </cell>
          <cell r="X10">
            <v>8500</v>
          </cell>
          <cell r="Y10">
            <v>8500</v>
          </cell>
          <cell r="Z10" t="str">
            <v>SM,JD</v>
          </cell>
          <cell r="AA10">
            <v>40</v>
          </cell>
          <cell r="AB10">
            <v>25</v>
          </cell>
          <cell r="AC10">
            <v>15</v>
          </cell>
          <cell r="AD10">
            <v>5</v>
          </cell>
          <cell r="AE10" t="str">
            <v>BO</v>
          </cell>
          <cell r="AF10" t="str">
            <v/>
          </cell>
          <cell r="AG10" t="str">
            <v/>
          </cell>
          <cell r="AH10" t="str">
            <v/>
          </cell>
          <cell r="AI10" t="str">
            <v/>
          </cell>
          <cell r="AJ10" t="str">
            <v>MD</v>
          </cell>
          <cell r="AK10">
            <v>10</v>
          </cell>
          <cell r="AL10">
            <v>5</v>
          </cell>
          <cell r="AM10" t="str">
            <v/>
          </cell>
          <cell r="AN10" t="str">
            <v/>
          </cell>
          <cell r="AO10" t="str">
            <v>BK</v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>DB</v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>BR</v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>Listnaté měkké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>Ostatní listnaté tvrdé</v>
          </cell>
          <cell r="BJ10" t="str">
            <v/>
          </cell>
          <cell r="BK10" t="str">
            <v/>
          </cell>
          <cell r="BL10" t="str">
            <v/>
          </cell>
          <cell r="BM10" t="str">
            <v/>
          </cell>
          <cell r="BN10" t="str">
            <v>SM,JD</v>
          </cell>
          <cell r="BO10">
            <v>20</v>
          </cell>
          <cell r="BP10">
            <v>60</v>
          </cell>
          <cell r="BQ10">
            <v>20</v>
          </cell>
          <cell r="BR10">
            <v>60</v>
          </cell>
          <cell r="BS10" t="str">
            <v>BO</v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>MD</v>
          </cell>
          <cell r="BY10">
            <v>25</v>
          </cell>
          <cell r="BZ10">
            <v>60</v>
          </cell>
          <cell r="CA10" t="str">
            <v/>
          </cell>
          <cell r="CB10" t="str">
            <v/>
          </cell>
          <cell r="CC10" t="str">
            <v>BK</v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>DB</v>
          </cell>
          <cell r="CI10" t="str">
            <v/>
          </cell>
          <cell r="CJ10" t="str">
            <v/>
          </cell>
          <cell r="CK10" t="str">
            <v/>
          </cell>
          <cell r="CL10" t="str">
            <v/>
          </cell>
          <cell r="CM10" t="str">
            <v>BR</v>
          </cell>
          <cell r="CN10" t="str">
            <v/>
          </cell>
          <cell r="CO10" t="str">
            <v/>
          </cell>
          <cell r="CP10" t="str">
            <v/>
          </cell>
          <cell r="CQ10" t="str">
            <v/>
          </cell>
          <cell r="CR10" t="str">
            <v>Listnaté měkké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>Ostatní listnaté tvrdé</v>
          </cell>
          <cell r="CX10" t="str">
            <v/>
          </cell>
          <cell r="CY10" t="str">
            <v/>
          </cell>
          <cell r="CZ10" t="str">
            <v/>
          </cell>
          <cell r="DA10" t="str">
            <v/>
          </cell>
          <cell r="DB10" t="str">
            <v>20.05.25 11:04:38,819975000</v>
          </cell>
          <cell r="DC10">
            <v>8550</v>
          </cell>
          <cell r="DD10">
            <v>3420</v>
          </cell>
          <cell r="DF10" t="str">
            <v>1</v>
          </cell>
          <cell r="DG10">
            <v>2</v>
          </cell>
          <cell r="DH10">
            <v>100</v>
          </cell>
          <cell r="DI10" t="str">
            <v>5-10 tis.m3</v>
          </cell>
        </row>
        <row r="11">
          <cell r="A11">
            <v>122</v>
          </cell>
          <cell r="B11">
            <v>45786.339768518519</v>
          </cell>
          <cell r="C11" t="str">
            <v>00117099</v>
          </cell>
          <cell r="D11" t="str">
            <v>zodhlavnovice@seznam.cz</v>
          </cell>
          <cell r="E11" t="str">
            <v>Ing. Josef Jonáš</v>
          </cell>
          <cell r="F11" t="str">
            <v>602658542</v>
          </cell>
          <cell r="G11" t="str">
            <v>Zemědělské obchodní družstvo Hlavňovice</v>
          </cell>
          <cell r="H11" t="str">
            <v>Klatovy</v>
          </cell>
          <cell r="I11" t="str">
            <v>Hlavňovice</v>
          </cell>
          <cell r="J11" t="str">
            <v>38</v>
          </cell>
          <cell r="L11" t="str">
            <v>34142</v>
          </cell>
          <cell r="M11" t="str">
            <v>001</v>
          </cell>
          <cell r="O11" t="str">
            <v>Klatovy</v>
          </cell>
          <cell r="P11" t="str">
            <v>Petrovice u Sušice</v>
          </cell>
          <cell r="S11" t="str">
            <v>34201</v>
          </cell>
          <cell r="T11" t="str">
            <v>Manuální</v>
          </cell>
          <cell r="U11" t="str">
            <v>Automobilová</v>
          </cell>
          <cell r="V11">
            <v>1351</v>
          </cell>
          <cell r="W11">
            <v>1280</v>
          </cell>
          <cell r="X11">
            <v>1210</v>
          </cell>
          <cell r="Y11">
            <v>1300</v>
          </cell>
          <cell r="Z11" t="str">
            <v>SM,JD</v>
          </cell>
          <cell r="AA11">
            <v>100</v>
          </cell>
          <cell r="AB11" t="str">
            <v/>
          </cell>
          <cell r="AC11" t="str">
            <v/>
          </cell>
          <cell r="AD11" t="str">
            <v/>
          </cell>
          <cell r="AE11" t="str">
            <v>BO</v>
          </cell>
          <cell r="AF11" t="str">
            <v/>
          </cell>
          <cell r="AG11" t="str">
            <v/>
          </cell>
          <cell r="AH11" t="str">
            <v/>
          </cell>
          <cell r="AI11" t="str">
            <v/>
          </cell>
          <cell r="AJ11" t="str">
            <v>MD</v>
          </cell>
          <cell r="AK11" t="str">
            <v/>
          </cell>
          <cell r="AL11" t="str">
            <v/>
          </cell>
          <cell r="AM11" t="str">
            <v/>
          </cell>
          <cell r="AN11" t="str">
            <v/>
          </cell>
          <cell r="AO11" t="str">
            <v>BK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>DB</v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>BR</v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>Listnaté měkké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>Ostatní listnaté tvrdé</v>
          </cell>
          <cell r="BJ11" t="str">
            <v/>
          </cell>
          <cell r="BK11" t="str">
            <v/>
          </cell>
          <cell r="BL11" t="str">
            <v/>
          </cell>
          <cell r="BM11" t="str">
            <v/>
          </cell>
          <cell r="BN11" t="str">
            <v>SM,JD</v>
          </cell>
          <cell r="BO11">
            <v>15</v>
          </cell>
          <cell r="BP11">
            <v>45</v>
          </cell>
          <cell r="BQ11" t="str">
            <v/>
          </cell>
          <cell r="BR11" t="str">
            <v/>
          </cell>
          <cell r="BS11" t="str">
            <v>BO</v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>MD</v>
          </cell>
          <cell r="BY11" t="str">
            <v/>
          </cell>
          <cell r="BZ11" t="str">
            <v/>
          </cell>
          <cell r="CA11" t="str">
            <v/>
          </cell>
          <cell r="CB11" t="str">
            <v/>
          </cell>
          <cell r="CC11" t="str">
            <v>BK</v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 t="str">
            <v>DB</v>
          </cell>
          <cell r="CI11" t="str">
            <v/>
          </cell>
          <cell r="CJ11" t="str">
            <v/>
          </cell>
          <cell r="CK11" t="str">
            <v/>
          </cell>
          <cell r="CL11" t="str">
            <v/>
          </cell>
          <cell r="CM11" t="str">
            <v>BR</v>
          </cell>
          <cell r="CN11" t="str">
            <v/>
          </cell>
          <cell r="CO11" t="str">
            <v/>
          </cell>
          <cell r="CP11" t="str">
            <v/>
          </cell>
          <cell r="CQ11" t="str">
            <v/>
          </cell>
          <cell r="CR11" t="str">
            <v>Listnaté měkké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>Ostatní listnaté tvrdé</v>
          </cell>
          <cell r="CX11" t="str">
            <v/>
          </cell>
          <cell r="CY11" t="str">
            <v/>
          </cell>
          <cell r="CZ11" t="str">
            <v/>
          </cell>
          <cell r="DA11" t="str">
            <v/>
          </cell>
          <cell r="DB11" t="str">
            <v>20.05.25 11:04:38,810998000</v>
          </cell>
          <cell r="DC11">
            <v>1245</v>
          </cell>
          <cell r="DD11">
            <v>1245</v>
          </cell>
          <cell r="DE11" t="str">
            <v>z9guwv</v>
          </cell>
          <cell r="DF11" t="str">
            <v>1</v>
          </cell>
          <cell r="DG11">
            <v>2</v>
          </cell>
          <cell r="DH11">
            <v>100</v>
          </cell>
          <cell r="DI11" t="str">
            <v>do 2,5 tis.m3</v>
          </cell>
        </row>
        <row r="12">
          <cell r="A12">
            <v>123</v>
          </cell>
          <cell r="B12">
            <v>45786.428912037038</v>
          </cell>
          <cell r="C12" t="str">
            <v>26950171</v>
          </cell>
          <cell r="D12" t="str">
            <v>ludvik.polnicky@plastpol.cz</v>
          </cell>
          <cell r="E12" t="str">
            <v>Ludvík Polnický</v>
          </cell>
          <cell r="F12" t="str">
            <v>773675384</v>
          </cell>
          <cell r="G12" t="str">
            <v>Plastpol, s.r.o.</v>
          </cell>
          <cell r="H12" t="str">
            <v>Žďár nad Sázavou</v>
          </cell>
          <cell r="I12" t="str">
            <v>Nová ves u Nového Města na Moravě</v>
          </cell>
          <cell r="J12" t="str">
            <v>Nová Ves u Nového Města na Moravě 182</v>
          </cell>
          <cell r="L12" t="str">
            <v>59231</v>
          </cell>
          <cell r="M12" t="str">
            <v>001</v>
          </cell>
          <cell r="T12" t="str">
            <v>Manuální</v>
          </cell>
          <cell r="U12" t="str">
            <v>Automobilová</v>
          </cell>
          <cell r="V12">
            <v>680</v>
          </cell>
          <cell r="W12">
            <v>196</v>
          </cell>
          <cell r="X12">
            <v>152</v>
          </cell>
          <cell r="Y12">
            <v>200</v>
          </cell>
          <cell r="Z12" t="str">
            <v>SM,JD</v>
          </cell>
          <cell r="AA12">
            <v>68</v>
          </cell>
          <cell r="AB12">
            <v>5</v>
          </cell>
          <cell r="AC12">
            <v>0</v>
          </cell>
          <cell r="AD12">
            <v>0</v>
          </cell>
          <cell r="AE12" t="str">
            <v>BO</v>
          </cell>
          <cell r="AF12">
            <v>2</v>
          </cell>
          <cell r="AG12">
            <v>0</v>
          </cell>
          <cell r="AH12">
            <v>0</v>
          </cell>
          <cell r="AI12">
            <v>0</v>
          </cell>
          <cell r="AJ12" t="str">
            <v>MD</v>
          </cell>
          <cell r="AK12">
            <v>25</v>
          </cell>
          <cell r="AL12">
            <v>0</v>
          </cell>
          <cell r="AM12">
            <v>0</v>
          </cell>
          <cell r="AN12">
            <v>0</v>
          </cell>
          <cell r="AO12" t="str">
            <v>BK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 t="str">
            <v>DB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 t="str">
            <v>BR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 t="str">
            <v>Listnaté měkké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str">
            <v>Ostatní listnaté tvrdé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 t="str">
            <v>SM,JD</v>
          </cell>
          <cell r="BO12">
            <v>25</v>
          </cell>
          <cell r="BP12">
            <v>80</v>
          </cell>
          <cell r="BQ12">
            <v>0</v>
          </cell>
          <cell r="BR12">
            <v>0</v>
          </cell>
          <cell r="BS12" t="str">
            <v>BO</v>
          </cell>
          <cell r="BT12">
            <v>25</v>
          </cell>
          <cell r="BU12">
            <v>40</v>
          </cell>
          <cell r="BV12">
            <v>0</v>
          </cell>
          <cell r="BW12">
            <v>0</v>
          </cell>
          <cell r="BX12" t="str">
            <v>MD</v>
          </cell>
          <cell r="BY12">
            <v>25</v>
          </cell>
          <cell r="BZ12">
            <v>60</v>
          </cell>
          <cell r="CA12">
            <v>0</v>
          </cell>
          <cell r="CB12">
            <v>0</v>
          </cell>
          <cell r="CC12" t="str">
            <v>BK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 t="str">
            <v>DB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 t="str">
            <v>BR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 t="str">
            <v>Listnaté měkké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 t="str">
            <v>Ostatní listnaté tvrdé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 t="str">
            <v>20.05.25 11:04:38,802829000</v>
          </cell>
          <cell r="DC12">
            <v>174</v>
          </cell>
          <cell r="DD12">
            <v>118.32000000000001</v>
          </cell>
          <cell r="DE12" t="str">
            <v>8m6vba</v>
          </cell>
          <cell r="DF12" t="str">
            <v>1</v>
          </cell>
          <cell r="DG12">
            <v>2</v>
          </cell>
          <cell r="DH12">
            <v>100</v>
          </cell>
          <cell r="DI12" t="str">
            <v>do 2,5 tis.m3</v>
          </cell>
        </row>
        <row r="13">
          <cell r="A13">
            <v>141</v>
          </cell>
          <cell r="B13">
            <v>45787.761134259257</v>
          </cell>
          <cell r="C13" t="str">
            <v>63541301</v>
          </cell>
          <cell r="D13" t="str">
            <v>stodskapila@seznam.cz</v>
          </cell>
          <cell r="E13" t="str">
            <v>Pavel Mann</v>
          </cell>
          <cell r="F13" t="str">
            <v>739042047</v>
          </cell>
          <cell r="G13" t="str">
            <v>Pavel Mann</v>
          </cell>
          <cell r="H13" t="str">
            <v>Plzeň-město</v>
          </cell>
          <cell r="I13" t="str">
            <v>Plzeň</v>
          </cell>
          <cell r="J13" t="str">
            <v>Kaštanová 8</v>
          </cell>
          <cell r="L13" t="str">
            <v>32600</v>
          </cell>
          <cell r="M13" t="str">
            <v>001</v>
          </cell>
          <cell r="N13" t="str">
            <v>Stodská pila</v>
          </cell>
          <cell r="O13" t="str">
            <v>Plzeň-jih</v>
          </cell>
          <cell r="P13" t="str">
            <v>Stod</v>
          </cell>
          <cell r="Q13" t="str">
            <v>nádražní</v>
          </cell>
          <cell r="S13" t="str">
            <v>33301</v>
          </cell>
          <cell r="T13" t="str">
            <v>Manuální</v>
          </cell>
          <cell r="U13" t="str">
            <v>Automobilová i železniční</v>
          </cell>
          <cell r="V13">
            <v>810</v>
          </cell>
          <cell r="W13">
            <v>740</v>
          </cell>
          <cell r="X13">
            <v>655</v>
          </cell>
          <cell r="Y13">
            <v>700</v>
          </cell>
          <cell r="Z13" t="str">
            <v>SM,JD</v>
          </cell>
          <cell r="AA13">
            <v>31</v>
          </cell>
          <cell r="AB13" t="str">
            <v/>
          </cell>
          <cell r="AC13">
            <v>64</v>
          </cell>
          <cell r="AD13" t="str">
            <v/>
          </cell>
          <cell r="AE13" t="str">
            <v>BO</v>
          </cell>
          <cell r="AF13">
            <v>5</v>
          </cell>
          <cell r="AG13" t="str">
            <v/>
          </cell>
          <cell r="AH13" t="str">
            <v/>
          </cell>
          <cell r="AI13" t="str">
            <v/>
          </cell>
          <cell r="AJ13" t="str">
            <v>MD</v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>BK</v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>DB</v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>BR</v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>Listnaté měkké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>Ostatní listnaté tvrdé</v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>SM,JD</v>
          </cell>
          <cell r="BO13">
            <v>21</v>
          </cell>
          <cell r="BP13">
            <v>40</v>
          </cell>
          <cell r="BQ13">
            <v>12</v>
          </cell>
          <cell r="BR13">
            <v>27</v>
          </cell>
          <cell r="BS13" t="str">
            <v>BO</v>
          </cell>
          <cell r="BT13">
            <v>21</v>
          </cell>
          <cell r="BU13">
            <v>45</v>
          </cell>
          <cell r="BV13" t="str">
            <v/>
          </cell>
          <cell r="BW13" t="str">
            <v/>
          </cell>
          <cell r="BX13" t="str">
            <v>MD</v>
          </cell>
          <cell r="BY13" t="str">
            <v/>
          </cell>
          <cell r="BZ13" t="str">
            <v/>
          </cell>
          <cell r="CA13" t="str">
            <v/>
          </cell>
          <cell r="CB13" t="str">
            <v/>
          </cell>
          <cell r="CC13" t="str">
            <v>BK</v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 t="str">
            <v>DB</v>
          </cell>
          <cell r="CI13" t="str">
            <v/>
          </cell>
          <cell r="CJ13" t="str">
            <v/>
          </cell>
          <cell r="CK13" t="str">
            <v/>
          </cell>
          <cell r="CL13" t="str">
            <v/>
          </cell>
          <cell r="CM13" t="str">
            <v>BR</v>
          </cell>
          <cell r="CN13" t="str">
            <v/>
          </cell>
          <cell r="CO13" t="str">
            <v/>
          </cell>
          <cell r="CP13" t="str">
            <v/>
          </cell>
          <cell r="CQ13" t="str">
            <v/>
          </cell>
          <cell r="CR13" t="str">
            <v>Listnaté měkké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>Ostatní listnaté tvrdé</v>
          </cell>
          <cell r="CX13" t="str">
            <v/>
          </cell>
          <cell r="CY13" t="str">
            <v/>
          </cell>
          <cell r="CZ13" t="str">
            <v/>
          </cell>
          <cell r="DA13" t="str">
            <v/>
          </cell>
          <cell r="DB13" t="str">
            <v>20.05.25 11:04:38,792566000</v>
          </cell>
          <cell r="DC13">
            <v>697.5</v>
          </cell>
          <cell r="DD13">
            <v>216.22499999999999</v>
          </cell>
          <cell r="DE13" t="str">
            <v>92p4rf</v>
          </cell>
          <cell r="DF13">
            <v>1</v>
          </cell>
          <cell r="DG13">
            <v>1</v>
          </cell>
          <cell r="DH13">
            <v>100</v>
          </cell>
          <cell r="DI13" t="str">
            <v>do 2,5 tis.m3</v>
          </cell>
        </row>
        <row r="14">
          <cell r="A14">
            <v>142</v>
          </cell>
          <cell r="B14">
            <v>45788.16846064815</v>
          </cell>
          <cell r="C14" t="str">
            <v>25479920</v>
          </cell>
          <cell r="D14" t="str">
            <v>info@pila-facek.cz</v>
          </cell>
          <cell r="E14" t="str">
            <v>Facek Michal</v>
          </cell>
          <cell r="F14" t="str">
            <v>602486302</v>
          </cell>
          <cell r="G14" t="str">
            <v>PILA FACEK s.r.o.</v>
          </cell>
          <cell r="H14" t="str">
            <v>Liberec</v>
          </cell>
          <cell r="I14" t="str">
            <v>Oldřichov v Hájích</v>
          </cell>
          <cell r="J14" t="str">
            <v>Oldřichov v Hájích č.p.4</v>
          </cell>
          <cell r="L14" t="str">
            <v>46331</v>
          </cell>
          <cell r="M14" t="str">
            <v>001</v>
          </cell>
          <cell r="T14" t="str">
            <v>Elektronická</v>
          </cell>
          <cell r="U14" t="str">
            <v>Automobilová</v>
          </cell>
          <cell r="V14">
            <v>30900</v>
          </cell>
          <cell r="W14">
            <v>28000</v>
          </cell>
          <cell r="X14">
            <v>29900</v>
          </cell>
          <cell r="Y14">
            <v>33000</v>
          </cell>
          <cell r="Z14" t="str">
            <v>SM,JD</v>
          </cell>
          <cell r="AA14">
            <v>70</v>
          </cell>
          <cell r="AB14" t="str">
            <v/>
          </cell>
          <cell r="AC14" t="str">
            <v/>
          </cell>
          <cell r="AD14" t="str">
            <v/>
          </cell>
          <cell r="AE14" t="str">
            <v>BO</v>
          </cell>
          <cell r="AF14">
            <v>15</v>
          </cell>
          <cell r="AG14" t="str">
            <v/>
          </cell>
          <cell r="AH14" t="str">
            <v/>
          </cell>
          <cell r="AI14" t="str">
            <v/>
          </cell>
          <cell r="AJ14" t="str">
            <v>MD</v>
          </cell>
          <cell r="AK14">
            <v>15</v>
          </cell>
          <cell r="AL14" t="str">
            <v/>
          </cell>
          <cell r="AM14" t="str">
            <v/>
          </cell>
          <cell r="AN14" t="str">
            <v/>
          </cell>
          <cell r="AO14" t="str">
            <v>BK</v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>DB</v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>BR</v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>Listnaté měkké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>Ostatní listnaté tvrdé</v>
          </cell>
          <cell r="BJ14" t="str">
            <v/>
          </cell>
          <cell r="BK14" t="str">
            <v/>
          </cell>
          <cell r="BL14" t="str">
            <v/>
          </cell>
          <cell r="BM14" t="str">
            <v/>
          </cell>
          <cell r="BN14" t="str">
            <v>SM,JD</v>
          </cell>
          <cell r="BO14">
            <v>20</v>
          </cell>
          <cell r="BP14">
            <v>50</v>
          </cell>
          <cell r="BQ14" t="str">
            <v/>
          </cell>
          <cell r="BR14" t="str">
            <v/>
          </cell>
          <cell r="BS14" t="str">
            <v>BO</v>
          </cell>
          <cell r="BT14">
            <v>20</v>
          </cell>
          <cell r="BU14">
            <v>50</v>
          </cell>
          <cell r="BV14" t="str">
            <v/>
          </cell>
          <cell r="BW14" t="str">
            <v/>
          </cell>
          <cell r="BX14" t="str">
            <v>MD</v>
          </cell>
          <cell r="BY14">
            <v>20</v>
          </cell>
          <cell r="BZ14">
            <v>50</v>
          </cell>
          <cell r="CA14" t="str">
            <v/>
          </cell>
          <cell r="CB14" t="str">
            <v/>
          </cell>
          <cell r="CC14" t="str">
            <v>BK</v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 t="str">
            <v>DB</v>
          </cell>
          <cell r="CI14" t="str">
            <v/>
          </cell>
          <cell r="CJ14" t="str">
            <v/>
          </cell>
          <cell r="CK14" t="str">
            <v/>
          </cell>
          <cell r="CL14" t="str">
            <v/>
          </cell>
          <cell r="CM14" t="str">
            <v>BR</v>
          </cell>
          <cell r="CN14" t="str">
            <v/>
          </cell>
          <cell r="CO14" t="str">
            <v/>
          </cell>
          <cell r="CP14" t="str">
            <v/>
          </cell>
          <cell r="CQ14" t="str">
            <v/>
          </cell>
          <cell r="CR14" t="str">
            <v>Listnaté měkké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>Ostatní listnaté tvrdé</v>
          </cell>
          <cell r="CX14" t="str">
            <v/>
          </cell>
          <cell r="CY14" t="str">
            <v/>
          </cell>
          <cell r="CZ14" t="str">
            <v/>
          </cell>
          <cell r="DA14" t="str">
            <v/>
          </cell>
          <cell r="DB14" t="str">
            <v>20.05.25 11:04:38,783997000</v>
          </cell>
          <cell r="DC14">
            <v>28950</v>
          </cell>
          <cell r="DD14">
            <v>20265.000000000004</v>
          </cell>
          <cell r="DF14" t="str">
            <v>1</v>
          </cell>
          <cell r="DG14">
            <v>2</v>
          </cell>
          <cell r="DH14">
            <v>100</v>
          </cell>
          <cell r="DI14" t="str">
            <v>20-50 tis.m3</v>
          </cell>
        </row>
        <row r="15">
          <cell r="A15">
            <v>144</v>
          </cell>
          <cell r="B15">
            <v>45788.55740740741</v>
          </cell>
          <cell r="C15" t="str">
            <v>28313763</v>
          </cell>
          <cell r="D15" t="str">
            <v>t.motloch@seznam.cz</v>
          </cell>
          <cell r="E15" t="str">
            <v>Motloch Tomáš</v>
          </cell>
          <cell r="F15" t="str">
            <v>777722349</v>
          </cell>
          <cell r="G15" t="str">
            <v>Motloch s.r.o.</v>
          </cell>
          <cell r="H15" t="str">
            <v>Hodonín</v>
          </cell>
          <cell r="I15" t="str">
            <v>Ratíškovice</v>
          </cell>
          <cell r="J15" t="str">
            <v>U Hřiště  724</v>
          </cell>
          <cell r="L15" t="str">
            <v>69602</v>
          </cell>
          <cell r="M15" t="str">
            <v>123</v>
          </cell>
          <cell r="P15" t="str">
            <v>Ratíškovice</v>
          </cell>
          <cell r="Q15" t="str">
            <v>Na Vlastě 1</v>
          </cell>
          <cell r="T15" t="str">
            <v>Manuální</v>
          </cell>
          <cell r="U15" t="str">
            <v>Automobilová</v>
          </cell>
          <cell r="V15">
            <v>6000</v>
          </cell>
          <cell r="W15">
            <v>5000</v>
          </cell>
          <cell r="X15">
            <v>5500</v>
          </cell>
          <cell r="Y15">
            <v>6500</v>
          </cell>
          <cell r="Z15" t="str">
            <v>SM,JD</v>
          </cell>
          <cell r="AA15">
            <v>35</v>
          </cell>
          <cell r="AB15">
            <v>15</v>
          </cell>
          <cell r="AC15">
            <v>15</v>
          </cell>
          <cell r="AD15" t="str">
            <v/>
          </cell>
          <cell r="AE15" t="str">
            <v>BO</v>
          </cell>
          <cell r="AF15">
            <v>10</v>
          </cell>
          <cell r="AG15" t="str">
            <v/>
          </cell>
          <cell r="AH15">
            <v>15</v>
          </cell>
          <cell r="AI15" t="str">
            <v/>
          </cell>
          <cell r="AJ15" t="str">
            <v>MD</v>
          </cell>
          <cell r="AK15">
            <v>10</v>
          </cell>
          <cell r="AL15" t="str">
            <v/>
          </cell>
          <cell r="AM15" t="str">
            <v/>
          </cell>
          <cell r="AN15" t="str">
            <v/>
          </cell>
          <cell r="AO15" t="str">
            <v>BK</v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 t="str">
            <v>DB</v>
          </cell>
          <cell r="AU15" t="str">
            <v/>
          </cell>
          <cell r="AV15" t="str">
            <v/>
          </cell>
          <cell r="AW15" t="str">
            <v/>
          </cell>
          <cell r="AX15" t="str">
            <v/>
          </cell>
          <cell r="AY15" t="str">
            <v>BR</v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 t="str">
            <v>Listnaté měkké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>Ostatní listnaté tvrdé</v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>SM,JD</v>
          </cell>
          <cell r="BO15">
            <v>16</v>
          </cell>
          <cell r="BP15">
            <v>100</v>
          </cell>
          <cell r="BQ15" t="str">
            <v/>
          </cell>
          <cell r="BR15" t="str">
            <v/>
          </cell>
          <cell r="BS15" t="str">
            <v>BO</v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>MD</v>
          </cell>
          <cell r="BY15" t="str">
            <v/>
          </cell>
          <cell r="BZ15" t="str">
            <v/>
          </cell>
          <cell r="CA15" t="str">
            <v/>
          </cell>
          <cell r="CB15" t="str">
            <v/>
          </cell>
          <cell r="CC15" t="str">
            <v>BK</v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 t="str">
            <v>DB</v>
          </cell>
          <cell r="CI15" t="str">
            <v/>
          </cell>
          <cell r="CJ15" t="str">
            <v/>
          </cell>
          <cell r="CK15" t="str">
            <v/>
          </cell>
          <cell r="CL15" t="str">
            <v/>
          </cell>
          <cell r="CM15" t="str">
            <v>BR</v>
          </cell>
          <cell r="CN15" t="str">
            <v/>
          </cell>
          <cell r="CO15" t="str">
            <v/>
          </cell>
          <cell r="CP15" t="str">
            <v/>
          </cell>
          <cell r="CQ15" t="str">
            <v/>
          </cell>
          <cell r="CR15" t="str">
            <v>Listnaté měkké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>Ostatní listnaté tvrdé</v>
          </cell>
          <cell r="CX15" t="str">
            <v/>
          </cell>
          <cell r="CY15" t="str">
            <v/>
          </cell>
          <cell r="CZ15" t="str">
            <v/>
          </cell>
          <cell r="DA15" t="str">
            <v/>
          </cell>
          <cell r="DB15" t="str">
            <v>20.05.25 11:04:38,765860000</v>
          </cell>
          <cell r="DC15">
            <v>5250</v>
          </cell>
          <cell r="DD15">
            <v>1837.5000000000002</v>
          </cell>
          <cell r="DF15">
            <v>1</v>
          </cell>
          <cell r="DG15">
            <v>1</v>
          </cell>
          <cell r="DH15">
            <v>100</v>
          </cell>
          <cell r="DI15" t="str">
            <v>5-10 tis.m3</v>
          </cell>
        </row>
        <row r="16">
          <cell r="A16">
            <v>146</v>
          </cell>
          <cell r="B16">
            <v>45789.181655092594</v>
          </cell>
          <cell r="C16" t="str">
            <v>14121255</v>
          </cell>
          <cell r="D16" t="str">
            <v>info@olzawood.cz</v>
          </cell>
          <cell r="E16" t="str">
            <v>Roman Zimny</v>
          </cell>
          <cell r="F16" t="str">
            <v>+420 605 063 482</v>
          </cell>
          <cell r="G16" t="str">
            <v>OLZAWOOD s.r.o.</v>
          </cell>
          <cell r="H16" t="str">
            <v>Frýdek-Místek</v>
          </cell>
          <cell r="I16" t="str">
            <v>Bukovec</v>
          </cell>
          <cell r="J16" t="str">
            <v>78</v>
          </cell>
          <cell r="L16" t="str">
            <v>73985</v>
          </cell>
          <cell r="M16" t="str">
            <v>001</v>
          </cell>
          <cell r="P16" t="str">
            <v>Jablunkov 998</v>
          </cell>
          <cell r="T16" t="str">
            <v>Elektronická</v>
          </cell>
          <cell r="U16" t="str">
            <v>Automobilová</v>
          </cell>
          <cell r="V16">
            <v>4200</v>
          </cell>
          <cell r="W16">
            <v>4200</v>
          </cell>
          <cell r="X16">
            <v>5400</v>
          </cell>
          <cell r="Y16">
            <v>6000</v>
          </cell>
          <cell r="Z16" t="str">
            <v>SM,JD</v>
          </cell>
          <cell r="AA16">
            <v>20</v>
          </cell>
          <cell r="AB16">
            <v>5</v>
          </cell>
          <cell r="AC16">
            <v>75</v>
          </cell>
          <cell r="AD16" t="str">
            <v/>
          </cell>
          <cell r="AE16" t="str">
            <v>BO</v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>MD</v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>BK</v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>DB</v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>BR</v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>Listnaté měkké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>Ostatní listnaté tvrdé</v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>SM,JD</v>
          </cell>
          <cell r="BO16">
            <v>30</v>
          </cell>
          <cell r="BP16">
            <v>60</v>
          </cell>
          <cell r="BQ16">
            <v>30</v>
          </cell>
          <cell r="BR16">
            <v>60</v>
          </cell>
          <cell r="BS16" t="str">
            <v>BO</v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>MD</v>
          </cell>
          <cell r="BY16" t="str">
            <v/>
          </cell>
          <cell r="BZ16" t="str">
            <v/>
          </cell>
          <cell r="CA16" t="str">
            <v/>
          </cell>
          <cell r="CB16" t="str">
            <v/>
          </cell>
          <cell r="CC16" t="str">
            <v>BK</v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 t="str">
            <v>DB</v>
          </cell>
          <cell r="CI16" t="str">
            <v/>
          </cell>
          <cell r="CJ16" t="str">
            <v/>
          </cell>
          <cell r="CK16" t="str">
            <v/>
          </cell>
          <cell r="CL16" t="str">
            <v/>
          </cell>
          <cell r="CM16" t="str">
            <v>BR</v>
          </cell>
          <cell r="CN16" t="str">
            <v/>
          </cell>
          <cell r="CO16" t="str">
            <v/>
          </cell>
          <cell r="CP16" t="str">
            <v/>
          </cell>
          <cell r="CQ16" t="str">
            <v/>
          </cell>
          <cell r="CR16" t="str">
            <v>Listnaté měkké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>Ostatní listnaté tvrdé</v>
          </cell>
          <cell r="CX16" t="str">
            <v/>
          </cell>
          <cell r="CY16" t="str">
            <v/>
          </cell>
          <cell r="CZ16" t="str">
            <v/>
          </cell>
          <cell r="DA16" t="str">
            <v/>
          </cell>
          <cell r="DB16" t="str">
            <v>20.05.25 11:04:38,757422000</v>
          </cell>
          <cell r="DC16">
            <v>4800</v>
          </cell>
          <cell r="DD16">
            <v>960</v>
          </cell>
          <cell r="DE16" t="str">
            <v>hti4ss</v>
          </cell>
          <cell r="DF16" t="str">
            <v>1</v>
          </cell>
          <cell r="DG16">
            <v>2</v>
          </cell>
          <cell r="DH16">
            <v>100</v>
          </cell>
          <cell r="DI16" t="str">
            <v>2,5-5 tis.m3</v>
          </cell>
        </row>
        <row r="17">
          <cell r="A17">
            <v>149</v>
          </cell>
          <cell r="B17">
            <v>45789.213553240741</v>
          </cell>
          <cell r="C17" t="str">
            <v>64653412</v>
          </cell>
          <cell r="D17" t="str">
            <v>pilafrantiskov@volny.cz</v>
          </cell>
          <cell r="E17" t="str">
            <v>Bc.Ondřej Hacko</v>
          </cell>
          <cell r="F17" t="str">
            <v>777758380</v>
          </cell>
          <cell r="G17" t="str">
            <v>PILA Františkov nad Ploučnicí s.r.o.</v>
          </cell>
          <cell r="H17" t="str">
            <v>Děčín</v>
          </cell>
          <cell r="I17" t="str">
            <v>Františkov nad ploučnicí</v>
          </cell>
          <cell r="J17" t="str">
            <v>č.p. 125</v>
          </cell>
          <cell r="L17" t="str">
            <v>40332</v>
          </cell>
          <cell r="M17" t="str">
            <v>001</v>
          </cell>
          <cell r="T17" t="str">
            <v>Manuální</v>
          </cell>
          <cell r="U17" t="str">
            <v>Automobilová</v>
          </cell>
          <cell r="V17">
            <v>3010</v>
          </cell>
          <cell r="W17">
            <v>2456</v>
          </cell>
          <cell r="X17">
            <v>1557</v>
          </cell>
          <cell r="Y17">
            <v>1500</v>
          </cell>
          <cell r="Z17" t="str">
            <v>SM,JD</v>
          </cell>
          <cell r="AA17">
            <v>5</v>
          </cell>
          <cell r="AB17">
            <v>10</v>
          </cell>
          <cell r="AC17">
            <v>10</v>
          </cell>
          <cell r="AD17" t="str">
            <v/>
          </cell>
          <cell r="AE17" t="str">
            <v>BO</v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>MD</v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>BK</v>
          </cell>
          <cell r="AP17" t="str">
            <v/>
          </cell>
          <cell r="AQ17">
            <v>5</v>
          </cell>
          <cell r="AR17" t="str">
            <v/>
          </cell>
          <cell r="AS17" t="str">
            <v/>
          </cell>
          <cell r="AT17" t="str">
            <v>DB</v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>BR</v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>Listnaté měkké</v>
          </cell>
          <cell r="BE17" t="str">
            <v/>
          </cell>
          <cell r="BF17">
            <v>70</v>
          </cell>
          <cell r="BG17" t="str">
            <v/>
          </cell>
          <cell r="BH17" t="str">
            <v/>
          </cell>
          <cell r="BI17" t="str">
            <v>Ostatní listnaté tvrdé</v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>SM,JD</v>
          </cell>
          <cell r="BO17">
            <v>40</v>
          </cell>
          <cell r="BP17">
            <v>90</v>
          </cell>
          <cell r="BQ17">
            <v>40</v>
          </cell>
          <cell r="BR17">
            <v>90</v>
          </cell>
          <cell r="BS17" t="str">
            <v>BO</v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>MD</v>
          </cell>
          <cell r="BY17" t="str">
            <v/>
          </cell>
          <cell r="BZ17" t="str">
            <v/>
          </cell>
          <cell r="CA17" t="str">
            <v/>
          </cell>
          <cell r="CB17" t="str">
            <v/>
          </cell>
          <cell r="CC17" t="str">
            <v>BK</v>
          </cell>
          <cell r="CD17">
            <v>45</v>
          </cell>
          <cell r="CE17">
            <v>90</v>
          </cell>
          <cell r="CF17" t="str">
            <v/>
          </cell>
          <cell r="CG17" t="str">
            <v/>
          </cell>
          <cell r="CH17" t="str">
            <v>DB</v>
          </cell>
          <cell r="CI17" t="str">
            <v/>
          </cell>
          <cell r="CJ17" t="str">
            <v/>
          </cell>
          <cell r="CK17" t="str">
            <v/>
          </cell>
          <cell r="CL17" t="str">
            <v/>
          </cell>
          <cell r="CM17" t="str">
            <v>BR</v>
          </cell>
          <cell r="CN17" t="str">
            <v/>
          </cell>
          <cell r="CO17" t="str">
            <v/>
          </cell>
          <cell r="CP17" t="str">
            <v/>
          </cell>
          <cell r="CQ17" t="str">
            <v/>
          </cell>
          <cell r="CR17" t="str">
            <v>Listnaté měkké</v>
          </cell>
          <cell r="CS17">
            <v>45</v>
          </cell>
          <cell r="CT17">
            <v>90</v>
          </cell>
          <cell r="CU17" t="str">
            <v/>
          </cell>
          <cell r="CV17" t="str">
            <v/>
          </cell>
          <cell r="CW17" t="str">
            <v>Ostatní listnaté tvrdé</v>
          </cell>
          <cell r="CX17" t="str">
            <v/>
          </cell>
          <cell r="CY17" t="str">
            <v/>
          </cell>
          <cell r="CZ17" t="str">
            <v/>
          </cell>
          <cell r="DA17" t="str">
            <v/>
          </cell>
          <cell r="DB17" t="str">
            <v>20.05.25 11:04:38,731246000</v>
          </cell>
          <cell r="DC17">
            <v>2006.5</v>
          </cell>
          <cell r="DD17">
            <v>100.325</v>
          </cell>
          <cell r="DF17" t="str">
            <v>1</v>
          </cell>
          <cell r="DG17">
            <v>2</v>
          </cell>
          <cell r="DH17">
            <v>100</v>
          </cell>
          <cell r="DI17" t="str">
            <v>do 2,5 tis.m3</v>
          </cell>
        </row>
        <row r="18">
          <cell r="A18">
            <v>151</v>
          </cell>
          <cell r="B18">
            <v>45789.248622685183</v>
          </cell>
          <cell r="C18" t="str">
            <v>28037766</v>
          </cell>
          <cell r="D18" t="str">
            <v>pdk.cz@centrum.cz</v>
          </cell>
          <cell r="E18" t="str">
            <v>Josef Duba</v>
          </cell>
          <cell r="F18" t="str">
            <v>604239185</v>
          </cell>
          <cell r="G18" t="str">
            <v>PDK.cz s.r.o.</v>
          </cell>
          <cell r="H18" t="str">
            <v>Tachov</v>
          </cell>
          <cell r="I18" t="str">
            <v>Halže</v>
          </cell>
          <cell r="J18" t="str">
            <v>Polní 167</v>
          </cell>
          <cell r="L18" t="str">
            <v>34701</v>
          </cell>
          <cell r="M18" t="str">
            <v>001</v>
          </cell>
          <cell r="N18" t="str">
            <v>Pila Nový Mlýn</v>
          </cell>
          <cell r="T18" t="str">
            <v>Manuální</v>
          </cell>
          <cell r="U18" t="str">
            <v>Automobilová</v>
          </cell>
          <cell r="V18">
            <v>7700</v>
          </cell>
          <cell r="W18">
            <v>7850</v>
          </cell>
          <cell r="X18">
            <v>8100</v>
          </cell>
          <cell r="Y18">
            <v>8000</v>
          </cell>
          <cell r="Z18" t="str">
            <v>SM,JD</v>
          </cell>
          <cell r="AA18">
            <v>0</v>
          </cell>
          <cell r="AB18">
            <v>25</v>
          </cell>
          <cell r="AC18">
            <v>35</v>
          </cell>
          <cell r="AD18">
            <v>40</v>
          </cell>
          <cell r="AE18" t="str">
            <v>BO</v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>MD</v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>BK</v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>DB</v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>BR</v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>Listnaté měkké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>Ostatní listnaté tvrdé</v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>SM,JD</v>
          </cell>
          <cell r="BO18">
            <v>15</v>
          </cell>
          <cell r="BP18">
            <v>60</v>
          </cell>
          <cell r="BQ18">
            <v>10</v>
          </cell>
          <cell r="BR18">
            <v>25</v>
          </cell>
          <cell r="BS18" t="str">
            <v>BO</v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>MD</v>
          </cell>
          <cell r="BY18" t="str">
            <v/>
          </cell>
          <cell r="BZ18" t="str">
            <v/>
          </cell>
          <cell r="CA18" t="str">
            <v/>
          </cell>
          <cell r="CB18" t="str">
            <v/>
          </cell>
          <cell r="CC18" t="str">
            <v>BK</v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 t="str">
            <v>DB</v>
          </cell>
          <cell r="CI18" t="str">
            <v/>
          </cell>
          <cell r="CJ18" t="str">
            <v/>
          </cell>
          <cell r="CK18" t="str">
            <v/>
          </cell>
          <cell r="CL18" t="str">
            <v/>
          </cell>
          <cell r="CM18" t="str">
            <v>BR</v>
          </cell>
          <cell r="CN18" t="str">
            <v/>
          </cell>
          <cell r="CO18" t="str">
            <v/>
          </cell>
          <cell r="CP18" t="str">
            <v/>
          </cell>
          <cell r="CQ18" t="str">
            <v/>
          </cell>
          <cell r="CR18" t="str">
            <v>Listnaté měkké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>Ostatní listnaté tvrdé</v>
          </cell>
          <cell r="CX18" t="str">
            <v/>
          </cell>
          <cell r="CY18" t="str">
            <v/>
          </cell>
          <cell r="CZ18" t="str">
            <v/>
          </cell>
          <cell r="DA18" t="str">
            <v/>
          </cell>
          <cell r="DB18" t="str">
            <v>20.05.25 11:04:38,721658000</v>
          </cell>
          <cell r="DC18">
            <v>7975</v>
          </cell>
          <cell r="DD18">
            <v>0</v>
          </cell>
          <cell r="DF18" t="str">
            <v>1</v>
          </cell>
          <cell r="DG18">
            <v>2</v>
          </cell>
          <cell r="DH18">
            <v>100</v>
          </cell>
          <cell r="DI18" t="str">
            <v>5-10 tis.m3</v>
          </cell>
        </row>
        <row r="19">
          <cell r="A19">
            <v>152</v>
          </cell>
          <cell r="B19">
            <v>45789.265613425923</v>
          </cell>
          <cell r="C19" t="str">
            <v>27796728</v>
          </cell>
          <cell r="D19" t="str">
            <v>ewbservis@seznam.cz</v>
          </cell>
          <cell r="E19" t="str">
            <v>miloš duda</v>
          </cell>
          <cell r="F19" t="str">
            <v>777668181</v>
          </cell>
          <cell r="G19" t="str">
            <v>E.W.B.Servis s.r.o.</v>
          </cell>
          <cell r="H19" t="str">
            <v>Olomouc</v>
          </cell>
          <cell r="I19" t="str">
            <v>hlubočky</v>
          </cell>
          <cell r="J19" t="str">
            <v>dukelských hrdinů 596</v>
          </cell>
          <cell r="L19" t="str">
            <v>78361</v>
          </cell>
          <cell r="M19" t="str">
            <v>001</v>
          </cell>
          <cell r="T19" t="str">
            <v>Manuální</v>
          </cell>
          <cell r="U19" t="str">
            <v>Automobilová</v>
          </cell>
          <cell r="V19">
            <v>3100</v>
          </cell>
          <cell r="W19">
            <v>1811</v>
          </cell>
          <cell r="X19">
            <v>1400</v>
          </cell>
          <cell r="Y19">
            <v>1400</v>
          </cell>
          <cell r="Z19" t="str">
            <v>SM,JD</v>
          </cell>
          <cell r="AA19">
            <v>60</v>
          </cell>
          <cell r="AB19" t="str">
            <v/>
          </cell>
          <cell r="AC19" t="str">
            <v/>
          </cell>
          <cell r="AD19" t="str">
            <v/>
          </cell>
          <cell r="AE19" t="str">
            <v>BO</v>
          </cell>
          <cell r="AF19">
            <v>25</v>
          </cell>
          <cell r="AG19" t="str">
            <v/>
          </cell>
          <cell r="AH19" t="str">
            <v/>
          </cell>
          <cell r="AI19" t="str">
            <v/>
          </cell>
          <cell r="AJ19" t="str">
            <v>MD</v>
          </cell>
          <cell r="AK19">
            <v>15</v>
          </cell>
          <cell r="AL19" t="str">
            <v/>
          </cell>
          <cell r="AM19" t="str">
            <v/>
          </cell>
          <cell r="AN19" t="str">
            <v/>
          </cell>
          <cell r="AO19" t="str">
            <v>BK</v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>DB</v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>BR</v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>Listnaté měkké</v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>Ostatní listnaté tvrdé</v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>SM,JD</v>
          </cell>
          <cell r="BO19">
            <v>25</v>
          </cell>
          <cell r="BP19" t="str">
            <v/>
          </cell>
          <cell r="BQ19" t="str">
            <v/>
          </cell>
          <cell r="BR19" t="str">
            <v/>
          </cell>
          <cell r="BS19" t="str">
            <v>BO</v>
          </cell>
          <cell r="BT19">
            <v>25</v>
          </cell>
          <cell r="BU19" t="str">
            <v/>
          </cell>
          <cell r="BV19" t="str">
            <v/>
          </cell>
          <cell r="BW19" t="str">
            <v/>
          </cell>
          <cell r="BX19" t="str">
            <v>MD</v>
          </cell>
          <cell r="BY19">
            <v>30</v>
          </cell>
          <cell r="BZ19" t="str">
            <v/>
          </cell>
          <cell r="CA19" t="str">
            <v/>
          </cell>
          <cell r="CB19" t="str">
            <v/>
          </cell>
          <cell r="CC19" t="str">
            <v>BK</v>
          </cell>
          <cell r="CD19" t="str">
            <v/>
          </cell>
          <cell r="CE19" t="str">
            <v/>
          </cell>
          <cell r="CF19" t="str">
            <v/>
          </cell>
          <cell r="CG19" t="str">
            <v/>
          </cell>
          <cell r="CH19" t="str">
            <v>DB</v>
          </cell>
          <cell r="CI19" t="str">
            <v/>
          </cell>
          <cell r="CJ19" t="str">
            <v/>
          </cell>
          <cell r="CK19" t="str">
            <v/>
          </cell>
          <cell r="CL19" t="str">
            <v/>
          </cell>
          <cell r="CM19" t="str">
            <v>BR</v>
          </cell>
          <cell r="CN19" t="str">
            <v/>
          </cell>
          <cell r="CO19" t="str">
            <v/>
          </cell>
          <cell r="CP19" t="str">
            <v/>
          </cell>
          <cell r="CQ19" t="str">
            <v/>
          </cell>
          <cell r="CR19" t="str">
            <v>Listnaté měkké</v>
          </cell>
          <cell r="CS19" t="str">
            <v/>
          </cell>
          <cell r="CT19" t="str">
            <v/>
          </cell>
          <cell r="CU19" t="str">
            <v/>
          </cell>
          <cell r="CV19" t="str">
            <v/>
          </cell>
          <cell r="CW19" t="str">
            <v>Ostatní listnaté tvrdé</v>
          </cell>
          <cell r="CX19" t="str">
            <v/>
          </cell>
          <cell r="CY19" t="str">
            <v/>
          </cell>
          <cell r="CZ19" t="str">
            <v/>
          </cell>
          <cell r="DA19" t="str">
            <v/>
          </cell>
          <cell r="DB19" t="str">
            <v>20.05.25 11:04:38,712691000</v>
          </cell>
          <cell r="DC19">
            <v>1605.5</v>
          </cell>
          <cell r="DD19">
            <v>963.3</v>
          </cell>
          <cell r="DE19" t="str">
            <v>ri4p8s</v>
          </cell>
          <cell r="DF19" t="str">
            <v>1</v>
          </cell>
          <cell r="DG19">
            <v>2</v>
          </cell>
          <cell r="DH19">
            <v>100</v>
          </cell>
          <cell r="DI19" t="str">
            <v>do 2,5 tis.m3</v>
          </cell>
        </row>
        <row r="20">
          <cell r="A20">
            <v>154</v>
          </cell>
          <cell r="B20">
            <v>45789.272627314815</v>
          </cell>
          <cell r="C20" t="str">
            <v>12703338</v>
          </cell>
          <cell r="D20" t="str">
            <v>peterfiloviat.drevovyroba@seznam.cz</v>
          </cell>
          <cell r="E20" t="str">
            <v>Peter Filoviat</v>
          </cell>
          <cell r="F20" t="str">
            <v>602766771</v>
          </cell>
          <cell r="G20" t="str">
            <v>Peter Filoviat</v>
          </cell>
          <cell r="H20" t="str">
            <v>Brno-venkov</v>
          </cell>
          <cell r="I20" t="str">
            <v>Lažánky</v>
          </cell>
          <cell r="J20" t="str">
            <v>Lažánky 210</v>
          </cell>
          <cell r="L20" t="str">
            <v>66471</v>
          </cell>
          <cell r="M20" t="str">
            <v>001</v>
          </cell>
          <cell r="N20" t="str">
            <v>Pila Hvozdec s.r.o.</v>
          </cell>
          <cell r="O20" t="str">
            <v>Brno-venkov</v>
          </cell>
          <cell r="P20" t="str">
            <v>Hvozdec</v>
          </cell>
          <cell r="Q20" t="str">
            <v>Hvozdec 94</v>
          </cell>
          <cell r="S20" t="str">
            <v>66471</v>
          </cell>
          <cell r="T20" t="str">
            <v>Manuální</v>
          </cell>
          <cell r="U20" t="str">
            <v>Automobilová</v>
          </cell>
          <cell r="V20">
            <v>1690</v>
          </cell>
          <cell r="W20">
            <v>1720</v>
          </cell>
          <cell r="X20">
            <v>1650</v>
          </cell>
          <cell r="Y20">
            <v>1700</v>
          </cell>
          <cell r="Z20" t="str">
            <v>SM,JD</v>
          </cell>
          <cell r="AA20">
            <v>10</v>
          </cell>
          <cell r="AB20">
            <v>8</v>
          </cell>
          <cell r="AC20">
            <v>30</v>
          </cell>
          <cell r="AD20">
            <v>10</v>
          </cell>
          <cell r="AE20" t="str">
            <v>BO</v>
          </cell>
          <cell r="AF20">
            <v>10</v>
          </cell>
          <cell r="AG20">
            <v>10</v>
          </cell>
          <cell r="AH20">
            <v>5</v>
          </cell>
          <cell r="AI20" t="str">
            <v/>
          </cell>
          <cell r="AJ20" t="str">
            <v>MD</v>
          </cell>
          <cell r="AK20">
            <v>5</v>
          </cell>
          <cell r="AL20">
            <v>5</v>
          </cell>
          <cell r="AM20" t="str">
            <v/>
          </cell>
          <cell r="AN20">
            <v>2</v>
          </cell>
          <cell r="AO20" t="str">
            <v>BK</v>
          </cell>
          <cell r="AP20">
            <v>1</v>
          </cell>
          <cell r="AQ20" t="str">
            <v/>
          </cell>
          <cell r="AR20" t="str">
            <v/>
          </cell>
          <cell r="AS20">
            <v>1</v>
          </cell>
          <cell r="AT20" t="str">
            <v>DB</v>
          </cell>
          <cell r="AU20">
            <v>2</v>
          </cell>
          <cell r="AV20" t="str">
            <v/>
          </cell>
          <cell r="AW20" t="str">
            <v/>
          </cell>
          <cell r="AX20">
            <v>1</v>
          </cell>
          <cell r="AY20" t="str">
            <v>BR</v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>Listnaté měkké</v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>Ostatní listnaté tvrdé</v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>SM,JD</v>
          </cell>
          <cell r="BO20">
            <v>20</v>
          </cell>
          <cell r="BP20">
            <v>50</v>
          </cell>
          <cell r="BQ20">
            <v>16</v>
          </cell>
          <cell r="BR20">
            <v>50</v>
          </cell>
          <cell r="BS20" t="str">
            <v>BO</v>
          </cell>
          <cell r="BT20">
            <v>20</v>
          </cell>
          <cell r="BU20">
            <v>50</v>
          </cell>
          <cell r="BV20">
            <v>16</v>
          </cell>
          <cell r="BW20">
            <v>50</v>
          </cell>
          <cell r="BX20" t="str">
            <v>MD</v>
          </cell>
          <cell r="BY20">
            <v>20</v>
          </cell>
          <cell r="BZ20">
            <v>50</v>
          </cell>
          <cell r="CA20">
            <v>16</v>
          </cell>
          <cell r="CB20">
            <v>50</v>
          </cell>
          <cell r="CC20" t="str">
            <v>BK</v>
          </cell>
          <cell r="CD20">
            <v>25</v>
          </cell>
          <cell r="CE20">
            <v>50</v>
          </cell>
          <cell r="CF20" t="str">
            <v/>
          </cell>
          <cell r="CG20" t="str">
            <v/>
          </cell>
          <cell r="CH20" t="str">
            <v>DB</v>
          </cell>
          <cell r="CI20">
            <v>25</v>
          </cell>
          <cell r="CJ20">
            <v>50</v>
          </cell>
          <cell r="CK20" t="str">
            <v/>
          </cell>
          <cell r="CL20" t="str">
            <v/>
          </cell>
          <cell r="CM20" t="str">
            <v>BR</v>
          </cell>
          <cell r="CN20" t="str">
            <v/>
          </cell>
          <cell r="CO20" t="str">
            <v/>
          </cell>
          <cell r="CP20" t="str">
            <v/>
          </cell>
          <cell r="CQ20" t="str">
            <v/>
          </cell>
          <cell r="CR20" t="str">
            <v>Listnaté měkké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>Ostatní listnaté tvrdé</v>
          </cell>
          <cell r="CX20" t="str">
            <v/>
          </cell>
          <cell r="CY20" t="str">
            <v/>
          </cell>
          <cell r="CZ20" t="str">
            <v/>
          </cell>
          <cell r="DA20" t="str">
            <v/>
          </cell>
          <cell r="DB20" t="str">
            <v>20.05.25 11:04:38,704037000</v>
          </cell>
          <cell r="DC20">
            <v>1685</v>
          </cell>
          <cell r="DD20">
            <v>168.5</v>
          </cell>
          <cell r="DE20" t="str">
            <v>h725zc</v>
          </cell>
          <cell r="DF20" t="str">
            <v>1</v>
          </cell>
          <cell r="DG20">
            <v>2</v>
          </cell>
          <cell r="DH20">
            <v>100</v>
          </cell>
          <cell r="DI20" t="str">
            <v>do 2,5 tis.m3</v>
          </cell>
        </row>
        <row r="21">
          <cell r="A21">
            <v>155</v>
          </cell>
          <cell r="B21">
            <v>45789.280162037037</v>
          </cell>
          <cell r="C21" t="str">
            <v>60761491</v>
          </cell>
          <cell r="D21" t="str">
            <v>sevcik@pilasevcik.cz</v>
          </cell>
          <cell r="E21" t="str">
            <v>MILOSLAV ŠEVČÍK</v>
          </cell>
          <cell r="F21" t="str">
            <v>777174794</v>
          </cell>
          <cell r="G21" t="str">
            <v>MILOSLAV ŠEVČÍK</v>
          </cell>
          <cell r="H21" t="str">
            <v>Bruntál</v>
          </cell>
          <cell r="I21" t="str">
            <v>MORAVSKOSLEZSKÝ KOČOV 167</v>
          </cell>
          <cell r="J21" t="str">
            <v>MORAVSKOSLEZSKÝ KOČOV 167</v>
          </cell>
          <cell r="L21" t="str">
            <v>79201</v>
          </cell>
          <cell r="M21" t="str">
            <v>001</v>
          </cell>
          <cell r="O21" t="str">
            <v>Bruntál</v>
          </cell>
          <cell r="P21" t="str">
            <v>BRUNTÁL</v>
          </cell>
          <cell r="Q21" t="str">
            <v>ZAHRADNÍ 1440/36</v>
          </cell>
          <cell r="S21" t="str">
            <v>79201</v>
          </cell>
          <cell r="T21" t="str">
            <v>Manuální</v>
          </cell>
          <cell r="U21" t="str">
            <v>Automobilová</v>
          </cell>
          <cell r="V21">
            <v>28000</v>
          </cell>
          <cell r="W21">
            <v>27000</v>
          </cell>
          <cell r="X21">
            <v>20000</v>
          </cell>
          <cell r="Y21">
            <v>22000</v>
          </cell>
          <cell r="Z21" t="str">
            <v>SM,JD</v>
          </cell>
          <cell r="AA21">
            <v>0</v>
          </cell>
          <cell r="AB21">
            <v>30</v>
          </cell>
          <cell r="AC21">
            <v>50</v>
          </cell>
          <cell r="AD21" t="str">
            <v/>
          </cell>
          <cell r="AE21" t="str">
            <v>BO</v>
          </cell>
          <cell r="AF21">
            <v>0</v>
          </cell>
          <cell r="AG21">
            <v>4</v>
          </cell>
          <cell r="AH21">
            <v>6</v>
          </cell>
          <cell r="AI21" t="str">
            <v/>
          </cell>
          <cell r="AJ21" t="str">
            <v>MD</v>
          </cell>
          <cell r="AK21">
            <v>0</v>
          </cell>
          <cell r="AL21">
            <v>4</v>
          </cell>
          <cell r="AM21">
            <v>6</v>
          </cell>
          <cell r="AN21">
            <v>0</v>
          </cell>
          <cell r="AO21" t="str">
            <v>BK</v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>DB</v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>BR</v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>Listnaté měkké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>Ostatní listnaté tvrdé</v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>SM,JD</v>
          </cell>
          <cell r="BO21">
            <v>25</v>
          </cell>
          <cell r="BP21">
            <v>85</v>
          </cell>
          <cell r="BQ21">
            <v>25</v>
          </cell>
          <cell r="BR21" t="str">
            <v/>
          </cell>
          <cell r="BS21" t="str">
            <v>BO</v>
          </cell>
          <cell r="BT21">
            <v>25</v>
          </cell>
          <cell r="BU21">
            <v>85</v>
          </cell>
          <cell r="BV21">
            <v>25</v>
          </cell>
          <cell r="BW21" t="str">
            <v/>
          </cell>
          <cell r="BX21" t="str">
            <v>MD</v>
          </cell>
          <cell r="BY21">
            <v>25</v>
          </cell>
          <cell r="BZ21">
            <v>85</v>
          </cell>
          <cell r="CA21">
            <v>25</v>
          </cell>
          <cell r="CB21" t="str">
            <v/>
          </cell>
          <cell r="CC21" t="str">
            <v>BK</v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 t="str">
            <v>DB</v>
          </cell>
          <cell r="CI21" t="str">
            <v/>
          </cell>
          <cell r="CJ21" t="str">
            <v/>
          </cell>
          <cell r="CK21" t="str">
            <v/>
          </cell>
          <cell r="CL21" t="str">
            <v/>
          </cell>
          <cell r="CM21" t="str">
            <v>BR</v>
          </cell>
          <cell r="CN21" t="str">
            <v/>
          </cell>
          <cell r="CO21" t="str">
            <v/>
          </cell>
          <cell r="CP21" t="str">
            <v/>
          </cell>
          <cell r="CQ21" t="str">
            <v/>
          </cell>
          <cell r="CR21" t="str">
            <v>Listnaté měkké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>Ostatní listnaté tvrdé</v>
          </cell>
          <cell r="CX21" t="str">
            <v/>
          </cell>
          <cell r="CY21" t="str">
            <v/>
          </cell>
          <cell r="CZ21" t="str">
            <v/>
          </cell>
          <cell r="DA21" t="str">
            <v/>
          </cell>
          <cell r="DB21" t="str">
            <v>20.05.25 11:04:38,695379000</v>
          </cell>
          <cell r="DC21">
            <v>23500</v>
          </cell>
          <cell r="DD21">
            <v>0</v>
          </cell>
          <cell r="DE21" t="str">
            <v>ANO</v>
          </cell>
          <cell r="DF21">
            <v>1</v>
          </cell>
          <cell r="DG21">
            <v>1</v>
          </cell>
          <cell r="DH21">
            <v>100</v>
          </cell>
          <cell r="DI21" t="str">
            <v>20-50 tis.m3</v>
          </cell>
        </row>
        <row r="22">
          <cell r="A22">
            <v>156</v>
          </cell>
          <cell r="B22">
            <v>45789.283333333333</v>
          </cell>
          <cell r="C22" t="str">
            <v>62954253</v>
          </cell>
          <cell r="D22" t="str">
            <v>omnip@seznam.cz</v>
          </cell>
          <cell r="E22" t="str">
            <v>Vladislav Roller</v>
          </cell>
          <cell r="F22" t="str">
            <v>602123037</v>
          </cell>
          <cell r="G22" t="str">
            <v>OMNIP spol. s r.o.</v>
          </cell>
          <cell r="H22" t="str">
            <v>Benešov</v>
          </cell>
          <cell r="I22" t="str">
            <v>Teplýšovice</v>
          </cell>
          <cell r="J22" t="str">
            <v>82</v>
          </cell>
          <cell r="L22" t="str">
            <v>25601</v>
          </cell>
          <cell r="M22" t="str">
            <v>001</v>
          </cell>
          <cell r="T22" t="str">
            <v>Manuální</v>
          </cell>
          <cell r="U22" t="str">
            <v>Automobilová</v>
          </cell>
          <cell r="V22">
            <v>4000</v>
          </cell>
          <cell r="W22">
            <v>4000</v>
          </cell>
          <cell r="X22">
            <v>4000</v>
          </cell>
          <cell r="Y22">
            <v>1500</v>
          </cell>
          <cell r="Z22" t="str">
            <v>SM,JD</v>
          </cell>
          <cell r="AA22">
            <v>66</v>
          </cell>
          <cell r="AB22">
            <v>3</v>
          </cell>
          <cell r="AC22">
            <v>5</v>
          </cell>
          <cell r="AD22" t="str">
            <v/>
          </cell>
          <cell r="AE22" t="str">
            <v>BO</v>
          </cell>
          <cell r="AF22">
            <v>2</v>
          </cell>
          <cell r="AG22">
            <v>1</v>
          </cell>
          <cell r="AH22">
            <v>10</v>
          </cell>
          <cell r="AI22" t="str">
            <v/>
          </cell>
          <cell r="AJ22" t="str">
            <v>MD</v>
          </cell>
          <cell r="AK22">
            <v>5</v>
          </cell>
          <cell r="AL22">
            <v>1</v>
          </cell>
          <cell r="AM22">
            <v>2</v>
          </cell>
          <cell r="AN22" t="str">
            <v/>
          </cell>
          <cell r="AO22" t="str">
            <v>BK</v>
          </cell>
          <cell r="AP22">
            <v>1</v>
          </cell>
          <cell r="AQ22">
            <v>2</v>
          </cell>
          <cell r="AR22">
            <v>1</v>
          </cell>
          <cell r="AS22" t="str">
            <v/>
          </cell>
          <cell r="AT22" t="str">
            <v>DB</v>
          </cell>
          <cell r="AU22">
            <v>1</v>
          </cell>
          <cell r="AV22" t="str">
            <v/>
          </cell>
          <cell r="AW22" t="str">
            <v/>
          </cell>
          <cell r="AX22" t="str">
            <v/>
          </cell>
          <cell r="AY22" t="str">
            <v>BR</v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>Listnaté měkké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>Ostatní listnaté tvrdé</v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>SM,JD</v>
          </cell>
          <cell r="BO22">
            <v>25</v>
          </cell>
          <cell r="BP22">
            <v>90</v>
          </cell>
          <cell r="BQ22">
            <v>20</v>
          </cell>
          <cell r="BR22">
            <v>90</v>
          </cell>
          <cell r="BS22" t="str">
            <v>BO</v>
          </cell>
          <cell r="BT22">
            <v>25</v>
          </cell>
          <cell r="BU22">
            <v>90</v>
          </cell>
          <cell r="BV22">
            <v>20</v>
          </cell>
          <cell r="BW22">
            <v>90</v>
          </cell>
          <cell r="BX22" t="str">
            <v>MD</v>
          </cell>
          <cell r="BY22">
            <v>25</v>
          </cell>
          <cell r="BZ22">
            <v>9</v>
          </cell>
          <cell r="CA22">
            <v>20</v>
          </cell>
          <cell r="CB22">
            <v>90</v>
          </cell>
          <cell r="CC22" t="str">
            <v>BK</v>
          </cell>
          <cell r="CD22">
            <v>30</v>
          </cell>
          <cell r="CE22">
            <v>90</v>
          </cell>
          <cell r="CF22">
            <v>20</v>
          </cell>
          <cell r="CG22">
            <v>90</v>
          </cell>
          <cell r="CH22" t="str">
            <v>DB</v>
          </cell>
          <cell r="CI22">
            <v>30</v>
          </cell>
          <cell r="CJ22">
            <v>90</v>
          </cell>
          <cell r="CK22" t="str">
            <v/>
          </cell>
          <cell r="CL22" t="str">
            <v/>
          </cell>
          <cell r="CM22" t="str">
            <v>BR</v>
          </cell>
          <cell r="CN22" t="str">
            <v/>
          </cell>
          <cell r="CO22" t="str">
            <v/>
          </cell>
          <cell r="CP22" t="str">
            <v/>
          </cell>
          <cell r="CQ22" t="str">
            <v/>
          </cell>
          <cell r="CR22" t="str">
            <v>Listnaté měkké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>Ostatní listnaté tvrdé</v>
          </cell>
          <cell r="CX22" t="str">
            <v/>
          </cell>
          <cell r="CY22" t="str">
            <v/>
          </cell>
          <cell r="CZ22" t="str">
            <v/>
          </cell>
          <cell r="DA22" t="str">
            <v/>
          </cell>
          <cell r="DB22" t="str">
            <v>20.05.25 11:04:38,686967000</v>
          </cell>
          <cell r="DC22">
            <v>4000</v>
          </cell>
          <cell r="DD22">
            <v>2640</v>
          </cell>
          <cell r="DF22" t="str">
            <v>1</v>
          </cell>
          <cell r="DG22">
            <v>3</v>
          </cell>
          <cell r="DH22">
            <v>100</v>
          </cell>
          <cell r="DI22" t="str">
            <v>2,5-5 tis.m3</v>
          </cell>
        </row>
        <row r="23">
          <cell r="A23">
            <v>158</v>
          </cell>
          <cell r="B23">
            <v>45789.343946759262</v>
          </cell>
          <cell r="C23" t="str">
            <v>25351842</v>
          </cell>
          <cell r="D23" t="str">
            <v>jednatel@slft.cz</v>
          </cell>
          <cell r="E23" t="str">
            <v>Vrbová Jana</v>
          </cell>
          <cell r="F23" t="str">
            <v>736641960</v>
          </cell>
          <cell r="G23" t="str">
            <v>Správa Lesů Fulnek, spol. s r.o.</v>
          </cell>
          <cell r="H23" t="str">
            <v>Nový Jičín</v>
          </cell>
          <cell r="I23" t="str">
            <v>Fulnek</v>
          </cell>
          <cell r="J23" t="str">
            <v>Bílovecká 557</v>
          </cell>
          <cell r="L23" t="str">
            <v>74245</v>
          </cell>
          <cell r="M23" t="str">
            <v>001</v>
          </cell>
          <cell r="T23" t="str">
            <v>Manuální</v>
          </cell>
          <cell r="U23" t="str">
            <v>Automobilová</v>
          </cell>
          <cell r="V23">
            <v>1800</v>
          </cell>
          <cell r="W23">
            <v>1800</v>
          </cell>
          <cell r="X23">
            <v>1800</v>
          </cell>
          <cell r="Y23">
            <v>1800</v>
          </cell>
          <cell r="Z23" t="str">
            <v>SM,JD</v>
          </cell>
          <cell r="AA23">
            <v>8</v>
          </cell>
          <cell r="AB23">
            <v>2</v>
          </cell>
          <cell r="AC23">
            <v>10</v>
          </cell>
          <cell r="AD23">
            <v>10</v>
          </cell>
          <cell r="AE23" t="str">
            <v>BO</v>
          </cell>
          <cell r="AF23">
            <v>5</v>
          </cell>
          <cell r="AG23">
            <v>2</v>
          </cell>
          <cell r="AH23">
            <v>5</v>
          </cell>
          <cell r="AI23">
            <v>3</v>
          </cell>
          <cell r="AJ23" t="str">
            <v>MD</v>
          </cell>
          <cell r="AK23">
            <v>10</v>
          </cell>
          <cell r="AL23">
            <v>2</v>
          </cell>
          <cell r="AM23">
            <v>3</v>
          </cell>
          <cell r="AN23">
            <v>5</v>
          </cell>
          <cell r="AO23" t="str">
            <v>BK</v>
          </cell>
          <cell r="AP23">
            <v>2</v>
          </cell>
          <cell r="AQ23">
            <v>1</v>
          </cell>
          <cell r="AR23">
            <v>0</v>
          </cell>
          <cell r="AS23">
            <v>7</v>
          </cell>
          <cell r="AT23" t="str">
            <v>DB</v>
          </cell>
          <cell r="AU23">
            <v>4</v>
          </cell>
          <cell r="AV23">
            <v>3</v>
          </cell>
          <cell r="AW23">
            <v>0</v>
          </cell>
          <cell r="AX23">
            <v>3</v>
          </cell>
          <cell r="AY23" t="str">
            <v>BR</v>
          </cell>
          <cell r="AZ23">
            <v>0</v>
          </cell>
          <cell r="BA23">
            <v>0</v>
          </cell>
          <cell r="BB23">
            <v>0</v>
          </cell>
          <cell r="BC23">
            <v>1</v>
          </cell>
          <cell r="BD23" t="str">
            <v>Listnaté měkké</v>
          </cell>
          <cell r="BE23">
            <v>6</v>
          </cell>
          <cell r="BF23">
            <v>1</v>
          </cell>
          <cell r="BG23">
            <v>1</v>
          </cell>
          <cell r="BH23">
            <v>2</v>
          </cell>
          <cell r="BI23" t="str">
            <v>Ostatní listnaté tvrdé</v>
          </cell>
          <cell r="BJ23">
            <v>1</v>
          </cell>
          <cell r="BK23">
            <v>0</v>
          </cell>
          <cell r="BL23">
            <v>0</v>
          </cell>
          <cell r="BM23">
            <v>3</v>
          </cell>
          <cell r="BN23" t="str">
            <v>SM,JD</v>
          </cell>
          <cell r="BO23">
            <v>20</v>
          </cell>
          <cell r="BP23">
            <v>60</v>
          </cell>
          <cell r="BQ23">
            <v>20</v>
          </cell>
          <cell r="BR23">
            <v>60</v>
          </cell>
          <cell r="BS23" t="str">
            <v>BO</v>
          </cell>
          <cell r="BT23">
            <v>20</v>
          </cell>
          <cell r="BU23">
            <v>60</v>
          </cell>
          <cell r="BV23">
            <v>20</v>
          </cell>
          <cell r="BW23">
            <v>60</v>
          </cell>
          <cell r="BX23" t="str">
            <v>MD</v>
          </cell>
          <cell r="BY23">
            <v>20</v>
          </cell>
          <cell r="BZ23">
            <v>60</v>
          </cell>
          <cell r="CA23">
            <v>20</v>
          </cell>
          <cell r="CB23">
            <v>60</v>
          </cell>
          <cell r="CC23" t="str">
            <v>BK</v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 t="str">
            <v>DB</v>
          </cell>
          <cell r="CI23">
            <v>30</v>
          </cell>
          <cell r="CJ23">
            <v>60</v>
          </cell>
          <cell r="CK23" t="str">
            <v/>
          </cell>
          <cell r="CL23" t="str">
            <v/>
          </cell>
          <cell r="CM23" t="str">
            <v>BR</v>
          </cell>
          <cell r="CN23" t="str">
            <v/>
          </cell>
          <cell r="CO23" t="str">
            <v/>
          </cell>
          <cell r="CP23" t="str">
            <v/>
          </cell>
          <cell r="CQ23" t="str">
            <v/>
          </cell>
          <cell r="CR23" t="str">
            <v>Listnaté měkké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>Ostatní listnaté tvrdé</v>
          </cell>
          <cell r="CX23">
            <v>30</v>
          </cell>
          <cell r="CY23">
            <v>60</v>
          </cell>
          <cell r="CZ23" t="str">
            <v/>
          </cell>
          <cell r="DA23" t="str">
            <v/>
          </cell>
          <cell r="DB23" t="str">
            <v>20.05.25 11:04:38,670200000</v>
          </cell>
          <cell r="DC23">
            <v>1800</v>
          </cell>
          <cell r="DD23">
            <v>144</v>
          </cell>
          <cell r="DE23" t="str">
            <v>u7m3vb</v>
          </cell>
          <cell r="DF23" t="str">
            <v>1</v>
          </cell>
          <cell r="DG23">
            <v>2</v>
          </cell>
          <cell r="DH23">
            <v>100</v>
          </cell>
          <cell r="DI23" t="str">
            <v>do 2,5 tis.m3</v>
          </cell>
        </row>
        <row r="24">
          <cell r="A24">
            <v>159</v>
          </cell>
          <cell r="B24">
            <v>45789.348078703704</v>
          </cell>
          <cell r="C24" t="str">
            <v>28061977</v>
          </cell>
          <cell r="D24" t="str">
            <v>administrativa@velimpex.cz</v>
          </cell>
          <cell r="E24" t="str">
            <v>Petra Kučerová</v>
          </cell>
          <cell r="F24" t="str">
            <v>602376470</v>
          </cell>
          <cell r="G24" t="str">
            <v>VELIMPEX les s.r.o.</v>
          </cell>
          <cell r="H24" t="str">
            <v>Český Krumlov</v>
          </cell>
          <cell r="I24" t="str">
            <v>Mirkovice</v>
          </cell>
          <cell r="J24" t="str">
            <v>Mirkovice 64</v>
          </cell>
          <cell r="L24" t="str">
            <v>38232</v>
          </cell>
          <cell r="M24" t="str">
            <v>001</v>
          </cell>
          <cell r="O24" t="str">
            <v>Český Krumlov</v>
          </cell>
          <cell r="P24" t="str">
            <v>Nová Pec</v>
          </cell>
          <cell r="Q24" t="str">
            <v>Dlouhý Bor 143</v>
          </cell>
          <cell r="S24" t="str">
            <v>38462</v>
          </cell>
          <cell r="T24" t="str">
            <v>Manuální</v>
          </cell>
          <cell r="U24" t="str">
            <v>Automobilová</v>
          </cell>
          <cell r="V24">
            <v>25000</v>
          </cell>
          <cell r="W24">
            <v>27000</v>
          </cell>
          <cell r="X24">
            <v>27000</v>
          </cell>
          <cell r="Y24">
            <v>33000</v>
          </cell>
          <cell r="Z24" t="str">
            <v>SM,JD</v>
          </cell>
          <cell r="AA24">
            <v>45</v>
          </cell>
          <cell r="AB24">
            <v>30</v>
          </cell>
          <cell r="AC24" t="str">
            <v/>
          </cell>
          <cell r="AD24" t="str">
            <v/>
          </cell>
          <cell r="AE24" t="str">
            <v>BO</v>
          </cell>
          <cell r="AF24">
            <v>10</v>
          </cell>
          <cell r="AG24">
            <v>15</v>
          </cell>
          <cell r="AH24" t="str">
            <v/>
          </cell>
          <cell r="AI24" t="str">
            <v/>
          </cell>
          <cell r="AJ24" t="str">
            <v>MD</v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>BK</v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>DB</v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>BR</v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>Listnaté měkké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>Ostatní listnaté tvrdé</v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>SM,JD</v>
          </cell>
          <cell r="BO24">
            <v>20</v>
          </cell>
          <cell r="BP24">
            <v>80</v>
          </cell>
          <cell r="BQ24" t="str">
            <v/>
          </cell>
          <cell r="BR24" t="str">
            <v/>
          </cell>
          <cell r="BS24" t="str">
            <v>BO</v>
          </cell>
          <cell r="BT24">
            <v>20</v>
          </cell>
          <cell r="BU24">
            <v>80</v>
          </cell>
          <cell r="BV24" t="str">
            <v/>
          </cell>
          <cell r="BW24" t="str">
            <v/>
          </cell>
          <cell r="BX24" t="str">
            <v>MD</v>
          </cell>
          <cell r="BY24" t="str">
            <v/>
          </cell>
          <cell r="BZ24" t="str">
            <v/>
          </cell>
          <cell r="CA24" t="str">
            <v/>
          </cell>
          <cell r="CB24" t="str">
            <v/>
          </cell>
          <cell r="CC24" t="str">
            <v>BK</v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 t="str">
            <v>DB</v>
          </cell>
          <cell r="CI24" t="str">
            <v/>
          </cell>
          <cell r="CJ24" t="str">
            <v/>
          </cell>
          <cell r="CK24" t="str">
            <v/>
          </cell>
          <cell r="CL24" t="str">
            <v/>
          </cell>
          <cell r="CM24" t="str">
            <v>BR</v>
          </cell>
          <cell r="CN24" t="str">
            <v/>
          </cell>
          <cell r="CO24" t="str">
            <v/>
          </cell>
          <cell r="CP24" t="str">
            <v/>
          </cell>
          <cell r="CQ24" t="str">
            <v/>
          </cell>
          <cell r="CR24" t="str">
            <v>Listnaté měkké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>Ostatní listnaté tvrdé</v>
          </cell>
          <cell r="CX24" t="str">
            <v/>
          </cell>
          <cell r="CY24" t="str">
            <v/>
          </cell>
          <cell r="CZ24" t="str">
            <v/>
          </cell>
          <cell r="DA24" t="str">
            <v/>
          </cell>
          <cell r="DB24" t="str">
            <v>20.05.25 11:04:38,651596000</v>
          </cell>
          <cell r="DC24">
            <v>27000</v>
          </cell>
          <cell r="DD24">
            <v>12150</v>
          </cell>
          <cell r="DE24" t="str">
            <v>xjwtzg9</v>
          </cell>
          <cell r="DF24" t="str">
            <v>1</v>
          </cell>
          <cell r="DG24">
            <v>2</v>
          </cell>
          <cell r="DH24">
            <v>100</v>
          </cell>
          <cell r="DI24" t="str">
            <v>20-50 tis.m3</v>
          </cell>
        </row>
        <row r="25">
          <cell r="A25">
            <v>161</v>
          </cell>
          <cell r="B25">
            <v>45789.356180555558</v>
          </cell>
          <cell r="C25" t="str">
            <v>00277312</v>
          </cell>
          <cell r="D25" t="str">
            <v>starosta@rychnovnm.cz</v>
          </cell>
          <cell r="E25" t="str">
            <v>Milan Hána</v>
          </cell>
          <cell r="F25" t="str">
            <v>733121966</v>
          </cell>
          <cell r="G25" t="str">
            <v>Obec Rychnov na Moravě</v>
          </cell>
          <cell r="H25" t="str">
            <v>Svitavy</v>
          </cell>
          <cell r="I25" t="str">
            <v>Rychnov na Moravě</v>
          </cell>
          <cell r="J25" t="str">
            <v>63</v>
          </cell>
          <cell r="L25" t="str">
            <v>56934</v>
          </cell>
          <cell r="M25" t="str">
            <v>001</v>
          </cell>
          <cell r="O25" t="str">
            <v>Svitavy</v>
          </cell>
          <cell r="P25" t="str">
            <v>Rychnov na Moravě</v>
          </cell>
          <cell r="Q25" t="str">
            <v>63</v>
          </cell>
          <cell r="S25" t="str">
            <v>56934</v>
          </cell>
          <cell r="T25" t="str">
            <v>Manuální</v>
          </cell>
          <cell r="U25" t="str">
            <v>Automobilová</v>
          </cell>
          <cell r="V25">
            <v>698</v>
          </cell>
          <cell r="W25">
            <v>42</v>
          </cell>
          <cell r="X25">
            <v>164</v>
          </cell>
          <cell r="Y25">
            <v>300</v>
          </cell>
          <cell r="Z25" t="str">
            <v>SM,JD</v>
          </cell>
          <cell r="AA25">
            <v>95</v>
          </cell>
          <cell r="AB25" t="str">
            <v/>
          </cell>
          <cell r="AC25" t="str">
            <v/>
          </cell>
          <cell r="AD25" t="str">
            <v/>
          </cell>
          <cell r="AE25" t="str">
            <v>BO</v>
          </cell>
          <cell r="AF25">
            <v>5</v>
          </cell>
          <cell r="AG25" t="str">
            <v/>
          </cell>
          <cell r="AH25" t="str">
            <v/>
          </cell>
          <cell r="AI25" t="str">
            <v/>
          </cell>
          <cell r="AJ25" t="str">
            <v>MD</v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>BK</v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>DB</v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>BR</v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>Listnaté měkké</v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>Ostatní listnaté tvrdé</v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>SM,JD</v>
          </cell>
          <cell r="BO25">
            <v>30</v>
          </cell>
          <cell r="BP25">
            <v>70</v>
          </cell>
          <cell r="BQ25" t="str">
            <v/>
          </cell>
          <cell r="BR25" t="str">
            <v/>
          </cell>
          <cell r="BS25" t="str">
            <v>BO</v>
          </cell>
          <cell r="BT25">
            <v>30</v>
          </cell>
          <cell r="BU25">
            <v>70</v>
          </cell>
          <cell r="BV25" t="str">
            <v/>
          </cell>
          <cell r="BW25" t="str">
            <v/>
          </cell>
          <cell r="BX25" t="str">
            <v>MD</v>
          </cell>
          <cell r="BY25" t="str">
            <v/>
          </cell>
          <cell r="BZ25" t="str">
            <v/>
          </cell>
          <cell r="CA25" t="str">
            <v/>
          </cell>
          <cell r="CB25" t="str">
            <v/>
          </cell>
          <cell r="CC25" t="str">
            <v>BK</v>
          </cell>
          <cell r="CD25" t="str">
            <v/>
          </cell>
          <cell r="CE25" t="str">
            <v/>
          </cell>
          <cell r="CF25" t="str">
            <v/>
          </cell>
          <cell r="CG25" t="str">
            <v/>
          </cell>
          <cell r="CH25" t="str">
            <v>DB</v>
          </cell>
          <cell r="CI25" t="str">
            <v/>
          </cell>
          <cell r="CJ25" t="str">
            <v/>
          </cell>
          <cell r="CK25" t="str">
            <v/>
          </cell>
          <cell r="CL25" t="str">
            <v/>
          </cell>
          <cell r="CM25" t="str">
            <v>BR</v>
          </cell>
          <cell r="CN25" t="str">
            <v/>
          </cell>
          <cell r="CO25" t="str">
            <v/>
          </cell>
          <cell r="CP25" t="str">
            <v/>
          </cell>
          <cell r="CQ25" t="str">
            <v/>
          </cell>
          <cell r="CR25" t="str">
            <v>Listnaté měkké</v>
          </cell>
          <cell r="CS25" t="str">
            <v/>
          </cell>
          <cell r="CT25" t="str">
            <v/>
          </cell>
          <cell r="CU25" t="str">
            <v/>
          </cell>
          <cell r="CV25" t="str">
            <v/>
          </cell>
          <cell r="CW25" t="str">
            <v>Ostatní listnaté tvrdé</v>
          </cell>
          <cell r="CX25" t="str">
            <v/>
          </cell>
          <cell r="CY25" t="str">
            <v/>
          </cell>
          <cell r="CZ25" t="str">
            <v/>
          </cell>
          <cell r="DA25" t="str">
            <v/>
          </cell>
          <cell r="DB25" t="str">
            <v>20.05.25 11:04:38,635083000</v>
          </cell>
          <cell r="DC25">
            <v>103</v>
          </cell>
          <cell r="DD25">
            <v>97.850000000000009</v>
          </cell>
          <cell r="DE25" t="str">
            <v>4gsa5b</v>
          </cell>
          <cell r="DF25" t="str">
            <v>1</v>
          </cell>
          <cell r="DG25">
            <v>2</v>
          </cell>
          <cell r="DH25">
            <v>100</v>
          </cell>
          <cell r="DI25" t="str">
            <v>do 2,5 tis.m3</v>
          </cell>
        </row>
        <row r="26">
          <cell r="A26">
            <v>163</v>
          </cell>
          <cell r="B26">
            <v>45789.368657407409</v>
          </cell>
          <cell r="C26" t="str">
            <v>07984022</v>
          </cell>
          <cell r="D26" t="str">
            <v>info@rufales.cz</v>
          </cell>
          <cell r="E26" t="str">
            <v>Ing. František Mlynář</v>
          </cell>
          <cell r="F26" t="str">
            <v>605275222</v>
          </cell>
          <cell r="G26" t="str">
            <v>RUFALES s.r.o.</v>
          </cell>
          <cell r="H26" t="str">
            <v>Praha</v>
          </cell>
          <cell r="I26" t="str">
            <v>Praha</v>
          </cell>
          <cell r="J26" t="str">
            <v>Na Folimance 2155/15</v>
          </cell>
          <cell r="L26" t="str">
            <v>12000</v>
          </cell>
          <cell r="M26" t="str">
            <v>001</v>
          </cell>
          <cell r="N26" t="str">
            <v>Pila Slatina</v>
          </cell>
          <cell r="O26" t="str">
            <v>Rychnov nad Kněžnou</v>
          </cell>
          <cell r="P26" t="str">
            <v>Slatina nad Zdobnicí</v>
          </cell>
          <cell r="Q26" t="str">
            <v>Slatina nad Zdobnicí 50</v>
          </cell>
          <cell r="S26" t="str">
            <v>51756</v>
          </cell>
          <cell r="T26" t="str">
            <v>Manuální</v>
          </cell>
          <cell r="U26" t="str">
            <v>Automobilová</v>
          </cell>
          <cell r="V26">
            <v>1400</v>
          </cell>
          <cell r="W26">
            <v>900</v>
          </cell>
          <cell r="X26">
            <v>700</v>
          </cell>
          <cell r="Y26">
            <v>400</v>
          </cell>
          <cell r="Z26" t="str">
            <v>SM,JD</v>
          </cell>
          <cell r="AA26">
            <v>45</v>
          </cell>
          <cell r="AB26" t="str">
            <v/>
          </cell>
          <cell r="AC26" t="str">
            <v/>
          </cell>
          <cell r="AD26" t="str">
            <v/>
          </cell>
          <cell r="AE26" t="str">
            <v>BO</v>
          </cell>
          <cell r="AF26">
            <v>2</v>
          </cell>
          <cell r="AG26" t="str">
            <v/>
          </cell>
          <cell r="AH26" t="str">
            <v/>
          </cell>
          <cell r="AI26" t="str">
            <v/>
          </cell>
          <cell r="AJ26" t="str">
            <v>MD</v>
          </cell>
          <cell r="AK26">
            <v>2</v>
          </cell>
          <cell r="AL26" t="str">
            <v/>
          </cell>
          <cell r="AM26" t="str">
            <v/>
          </cell>
          <cell r="AN26" t="str">
            <v/>
          </cell>
          <cell r="AO26" t="str">
            <v>BK</v>
          </cell>
          <cell r="AP26">
            <v>1</v>
          </cell>
          <cell r="AQ26" t="str">
            <v/>
          </cell>
          <cell r="AR26" t="str">
            <v/>
          </cell>
          <cell r="AS26" t="str">
            <v/>
          </cell>
          <cell r="AT26" t="str">
            <v>DB</v>
          </cell>
          <cell r="AU26">
            <v>40</v>
          </cell>
          <cell r="AV26" t="str">
            <v/>
          </cell>
          <cell r="AW26" t="str">
            <v/>
          </cell>
          <cell r="AX26" t="str">
            <v/>
          </cell>
          <cell r="AY26" t="str">
            <v>BR</v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>Listnaté měkké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>Ostatní listnaté tvrdé</v>
          </cell>
          <cell r="BJ26">
            <v>10</v>
          </cell>
          <cell r="BK26" t="str">
            <v/>
          </cell>
          <cell r="BL26" t="str">
            <v/>
          </cell>
          <cell r="BM26" t="str">
            <v/>
          </cell>
          <cell r="BN26" t="str">
            <v>SM,JD</v>
          </cell>
          <cell r="BO26">
            <v>20</v>
          </cell>
          <cell r="BP26">
            <v>70</v>
          </cell>
          <cell r="BQ26" t="str">
            <v/>
          </cell>
          <cell r="BR26" t="str">
            <v/>
          </cell>
          <cell r="BS26" t="str">
            <v>BO</v>
          </cell>
          <cell r="BT26">
            <v>20</v>
          </cell>
          <cell r="BU26">
            <v>70</v>
          </cell>
          <cell r="BV26" t="str">
            <v/>
          </cell>
          <cell r="BW26" t="str">
            <v/>
          </cell>
          <cell r="BX26" t="str">
            <v>MD</v>
          </cell>
          <cell r="BY26">
            <v>20</v>
          </cell>
          <cell r="BZ26">
            <v>70</v>
          </cell>
          <cell r="CA26" t="str">
            <v/>
          </cell>
          <cell r="CB26" t="str">
            <v/>
          </cell>
          <cell r="CC26" t="str">
            <v>BK</v>
          </cell>
          <cell r="CD26">
            <v>30</v>
          </cell>
          <cell r="CE26">
            <v>70</v>
          </cell>
          <cell r="CF26" t="str">
            <v/>
          </cell>
          <cell r="CG26" t="str">
            <v/>
          </cell>
          <cell r="CH26" t="str">
            <v>DB</v>
          </cell>
          <cell r="CI26">
            <v>30</v>
          </cell>
          <cell r="CJ26">
            <v>70</v>
          </cell>
          <cell r="CK26" t="str">
            <v/>
          </cell>
          <cell r="CL26" t="str">
            <v/>
          </cell>
          <cell r="CM26" t="str">
            <v>BR</v>
          </cell>
          <cell r="CN26" t="str">
            <v/>
          </cell>
          <cell r="CO26" t="str">
            <v/>
          </cell>
          <cell r="CP26" t="str">
            <v/>
          </cell>
          <cell r="CQ26" t="str">
            <v/>
          </cell>
          <cell r="CR26" t="str">
            <v>Listnaté měkké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>Ostatní listnaté tvrdé</v>
          </cell>
          <cell r="CX26">
            <v>25</v>
          </cell>
          <cell r="CY26">
            <v>70</v>
          </cell>
          <cell r="CZ26" t="str">
            <v/>
          </cell>
          <cell r="DA26" t="str">
            <v/>
          </cell>
          <cell r="DB26" t="str">
            <v>20.05.25 11:04:38,618251000</v>
          </cell>
          <cell r="DC26">
            <v>800</v>
          </cell>
          <cell r="DD26">
            <v>360</v>
          </cell>
          <cell r="DE26" t="str">
            <v>hktyns</v>
          </cell>
          <cell r="DF26" t="str">
            <v>1</v>
          </cell>
          <cell r="DG26">
            <v>2</v>
          </cell>
          <cell r="DH26">
            <v>100</v>
          </cell>
          <cell r="DI26" t="str">
            <v>do 2,5 tis.m3</v>
          </cell>
        </row>
        <row r="27">
          <cell r="A27">
            <v>164</v>
          </cell>
          <cell r="B27">
            <v>45789.374108796299</v>
          </cell>
          <cell r="C27" t="str">
            <v>25525671</v>
          </cell>
          <cell r="D27" t="str">
            <v>miloslav.zakovsky@empojemnice.cz</v>
          </cell>
          <cell r="E27" t="str">
            <v>Žákovský Miloslav</v>
          </cell>
          <cell r="F27" t="str">
            <v>724100960</v>
          </cell>
          <cell r="G27" t="str">
            <v>EMPO HOLZ,s.r.o.</v>
          </cell>
          <cell r="H27" t="str">
            <v>Třebíč</v>
          </cell>
          <cell r="I27" t="str">
            <v>Jemnice</v>
          </cell>
          <cell r="J27" t="str">
            <v>U Černého mostu 1029</v>
          </cell>
          <cell r="L27" t="str">
            <v>67531</v>
          </cell>
          <cell r="M27" t="str">
            <v>001</v>
          </cell>
          <cell r="T27" t="str">
            <v>Manuální</v>
          </cell>
          <cell r="U27" t="str">
            <v>Automobilová</v>
          </cell>
          <cell r="V27">
            <v>59000</v>
          </cell>
          <cell r="W27">
            <v>55000</v>
          </cell>
          <cell r="X27">
            <v>59000</v>
          </cell>
          <cell r="Y27">
            <v>60000</v>
          </cell>
          <cell r="Z27" t="str">
            <v>SM,JD</v>
          </cell>
          <cell r="AA27">
            <v>0</v>
          </cell>
          <cell r="AB27" t="str">
            <v/>
          </cell>
          <cell r="AC27" t="str">
            <v/>
          </cell>
          <cell r="AD27" t="str">
            <v/>
          </cell>
          <cell r="AE27" t="str">
            <v>BO</v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>MD</v>
          </cell>
          <cell r="AK27">
            <v>92</v>
          </cell>
          <cell r="AL27">
            <v>8</v>
          </cell>
          <cell r="AM27" t="str">
            <v/>
          </cell>
          <cell r="AN27" t="str">
            <v/>
          </cell>
          <cell r="AO27" t="str">
            <v>BK</v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>DB</v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>BR</v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>Listnaté měkké</v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>Ostatní listnaté tvrdé</v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>SM,JD</v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>BO</v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>MD</v>
          </cell>
          <cell r="BY27">
            <v>20</v>
          </cell>
          <cell r="BZ27">
            <v>60</v>
          </cell>
          <cell r="CA27" t="str">
            <v/>
          </cell>
          <cell r="CB27" t="str">
            <v/>
          </cell>
          <cell r="CC27" t="str">
            <v>BK</v>
          </cell>
          <cell r="CD27" t="str">
            <v/>
          </cell>
          <cell r="CE27" t="str">
            <v/>
          </cell>
          <cell r="CF27" t="str">
            <v/>
          </cell>
          <cell r="CG27" t="str">
            <v/>
          </cell>
          <cell r="CH27" t="str">
            <v>DB</v>
          </cell>
          <cell r="CI27" t="str">
            <v/>
          </cell>
          <cell r="CJ27" t="str">
            <v/>
          </cell>
          <cell r="CK27" t="str">
            <v/>
          </cell>
          <cell r="CL27" t="str">
            <v/>
          </cell>
          <cell r="CM27" t="str">
            <v>BR</v>
          </cell>
          <cell r="CN27" t="str">
            <v/>
          </cell>
          <cell r="CO27" t="str">
            <v/>
          </cell>
          <cell r="CP27" t="str">
            <v/>
          </cell>
          <cell r="CQ27" t="str">
            <v/>
          </cell>
          <cell r="CR27" t="str">
            <v>Listnaté měkké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>Ostatní listnaté tvrdé</v>
          </cell>
          <cell r="CX27" t="str">
            <v/>
          </cell>
          <cell r="CY27" t="str">
            <v/>
          </cell>
          <cell r="CZ27" t="str">
            <v/>
          </cell>
          <cell r="DA27" t="str">
            <v/>
          </cell>
          <cell r="DB27" t="str">
            <v>20.05.25 11:04:38,608925000</v>
          </cell>
          <cell r="DC27">
            <v>57000</v>
          </cell>
          <cell r="DD27">
            <v>0</v>
          </cell>
          <cell r="DF27" t="str">
            <v>1</v>
          </cell>
          <cell r="DG27">
            <v>2</v>
          </cell>
          <cell r="DH27">
            <v>100</v>
          </cell>
          <cell r="DI27" t="str">
            <v>50-100 tis.m3</v>
          </cell>
        </row>
        <row r="28">
          <cell r="A28">
            <v>168</v>
          </cell>
          <cell r="B28">
            <v>45789.378981481481</v>
          </cell>
          <cell r="C28" t="str">
            <v>63479362</v>
          </cell>
          <cell r="D28" t="str">
            <v>javazd@volny.cz</v>
          </cell>
          <cell r="E28" t="str">
            <v>Zdeněk, Popela, Václav Šles</v>
          </cell>
          <cell r="F28" t="str">
            <v>+420602410203</v>
          </cell>
          <cell r="G28" t="str">
            <v>JAVAZD s.r.o</v>
          </cell>
          <cell r="H28" t="str">
            <v>Znojmo</v>
          </cell>
          <cell r="I28" t="str">
            <v>Jezeřany - Maršovice</v>
          </cell>
          <cell r="J28" t="str">
            <v>304</v>
          </cell>
          <cell r="L28" t="str">
            <v>67175</v>
          </cell>
          <cell r="M28" t="str">
            <v>001</v>
          </cell>
          <cell r="T28" t="str">
            <v>Manuální</v>
          </cell>
          <cell r="U28" t="str">
            <v>Automobilová</v>
          </cell>
          <cell r="V28">
            <v>1425</v>
          </cell>
          <cell r="W28">
            <v>1070</v>
          </cell>
          <cell r="X28">
            <v>1162</v>
          </cell>
          <cell r="Y28">
            <v>1200</v>
          </cell>
          <cell r="Z28" t="str">
            <v>SM,JD</v>
          </cell>
          <cell r="AA28">
            <v>100</v>
          </cell>
          <cell r="AB28" t="str">
            <v/>
          </cell>
          <cell r="AC28" t="str">
            <v/>
          </cell>
          <cell r="AD28" t="str">
            <v/>
          </cell>
          <cell r="AE28" t="str">
            <v>BO</v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>MD</v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>BK</v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>DB</v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>BR</v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>Listnaté měkké</v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>Ostatní listnaté tvrdé</v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>SM,JD</v>
          </cell>
          <cell r="BO28">
            <v>20</v>
          </cell>
          <cell r="BP28">
            <v>40</v>
          </cell>
          <cell r="BQ28" t="str">
            <v/>
          </cell>
          <cell r="BR28" t="str">
            <v/>
          </cell>
          <cell r="BS28" t="str">
            <v>BO</v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>MD</v>
          </cell>
          <cell r="BY28" t="str">
            <v/>
          </cell>
          <cell r="BZ28" t="str">
            <v/>
          </cell>
          <cell r="CA28" t="str">
            <v/>
          </cell>
          <cell r="CB28" t="str">
            <v/>
          </cell>
          <cell r="CC28" t="str">
            <v>BK</v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 t="str">
            <v>DB</v>
          </cell>
          <cell r="CI28" t="str">
            <v/>
          </cell>
          <cell r="CJ28" t="str">
            <v/>
          </cell>
          <cell r="CK28" t="str">
            <v/>
          </cell>
          <cell r="CL28" t="str">
            <v/>
          </cell>
          <cell r="CM28" t="str">
            <v>BR</v>
          </cell>
          <cell r="CN28" t="str">
            <v/>
          </cell>
          <cell r="CO28" t="str">
            <v/>
          </cell>
          <cell r="CP28" t="str">
            <v/>
          </cell>
          <cell r="CQ28" t="str">
            <v/>
          </cell>
          <cell r="CR28" t="str">
            <v>Listnaté měkké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>Ostatní listnaté tvrdé</v>
          </cell>
          <cell r="CX28" t="str">
            <v/>
          </cell>
          <cell r="CY28" t="str">
            <v/>
          </cell>
          <cell r="CZ28" t="str">
            <v/>
          </cell>
          <cell r="DA28" t="str">
            <v/>
          </cell>
          <cell r="DB28" t="str">
            <v>20.05.25 11:04:38,599969000</v>
          </cell>
          <cell r="DC28">
            <v>1116</v>
          </cell>
          <cell r="DD28">
            <v>1116</v>
          </cell>
          <cell r="DE28" t="str">
            <v>c99dmsQ</v>
          </cell>
          <cell r="DF28" t="str">
            <v>1</v>
          </cell>
          <cell r="DG28">
            <v>2</v>
          </cell>
          <cell r="DH28">
            <v>100</v>
          </cell>
          <cell r="DI28" t="str">
            <v>do 2,5 tis.m3</v>
          </cell>
        </row>
        <row r="29">
          <cell r="A29">
            <v>170</v>
          </cell>
          <cell r="B29">
            <v>45789.512824074074</v>
          </cell>
          <cell r="C29" t="str">
            <v>01559109</v>
          </cell>
          <cell r="D29" t="str">
            <v>pavel.placek@alsol.cz</v>
          </cell>
          <cell r="E29" t="str">
            <v>Ing. Arnošt Buček</v>
          </cell>
          <cell r="F29" t="str">
            <v>602405206</v>
          </cell>
          <cell r="G29" t="str">
            <v>Arcibiskupské lesy a statky Olomouc s. r. o.</v>
          </cell>
          <cell r="H29" t="str">
            <v>Olomouc</v>
          </cell>
          <cell r="I29" t="str">
            <v>Olomouc</v>
          </cell>
          <cell r="J29" t="str">
            <v>Dvorského 5/17</v>
          </cell>
          <cell r="L29" t="str">
            <v>77900</v>
          </cell>
          <cell r="M29" t="str">
            <v>001</v>
          </cell>
          <cell r="O29" t="str">
            <v>Jeseník</v>
          </cell>
          <cell r="P29" t="str">
            <v>Vápenná</v>
          </cell>
          <cell r="Q29" t="str">
            <v>Vápenná 300</v>
          </cell>
          <cell r="S29" t="str">
            <v>79064</v>
          </cell>
          <cell r="T29" t="str">
            <v>Elektronická</v>
          </cell>
          <cell r="U29" t="str">
            <v>Automobilová i železniční</v>
          </cell>
          <cell r="V29">
            <v>52250</v>
          </cell>
          <cell r="W29">
            <v>54600</v>
          </cell>
          <cell r="X29">
            <v>52700</v>
          </cell>
          <cell r="Y29">
            <v>54000</v>
          </cell>
          <cell r="Z29" t="str">
            <v>SM,JD</v>
          </cell>
          <cell r="AA29">
            <v>58</v>
          </cell>
          <cell r="AB29">
            <v>40</v>
          </cell>
          <cell r="AC29" t="str">
            <v/>
          </cell>
          <cell r="AD29" t="str">
            <v/>
          </cell>
          <cell r="AE29" t="str">
            <v>BO</v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>MD</v>
          </cell>
          <cell r="AK29">
            <v>1</v>
          </cell>
          <cell r="AL29">
            <v>1</v>
          </cell>
          <cell r="AM29" t="str">
            <v/>
          </cell>
          <cell r="AN29" t="str">
            <v/>
          </cell>
          <cell r="AO29" t="str">
            <v>BK</v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>DB</v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>BR</v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>Listnaté měkké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>Ostatní listnaté tvrdé</v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>SM,JD</v>
          </cell>
          <cell r="BO29">
            <v>35</v>
          </cell>
          <cell r="BP29">
            <v>80</v>
          </cell>
          <cell r="BQ29" t="str">
            <v/>
          </cell>
          <cell r="BR29" t="str">
            <v/>
          </cell>
          <cell r="BS29" t="str">
            <v>BO</v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>MD</v>
          </cell>
          <cell r="BY29">
            <v>35</v>
          </cell>
          <cell r="BZ29">
            <v>80</v>
          </cell>
          <cell r="CA29" t="str">
            <v/>
          </cell>
          <cell r="CB29" t="str">
            <v/>
          </cell>
          <cell r="CC29" t="str">
            <v>BK</v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 t="str">
            <v>DB</v>
          </cell>
          <cell r="CI29" t="str">
            <v/>
          </cell>
          <cell r="CJ29" t="str">
            <v/>
          </cell>
          <cell r="CK29" t="str">
            <v/>
          </cell>
          <cell r="CL29" t="str">
            <v/>
          </cell>
          <cell r="CM29" t="str">
            <v>BR</v>
          </cell>
          <cell r="CN29" t="str">
            <v/>
          </cell>
          <cell r="CO29" t="str">
            <v/>
          </cell>
          <cell r="CP29" t="str">
            <v/>
          </cell>
          <cell r="CQ29" t="str">
            <v/>
          </cell>
          <cell r="CR29" t="str">
            <v>Listnaté měkké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>Ostatní listnaté tvrdé</v>
          </cell>
          <cell r="CX29" t="str">
            <v/>
          </cell>
          <cell r="CY29" t="str">
            <v/>
          </cell>
          <cell r="CZ29" t="str">
            <v/>
          </cell>
          <cell r="DA29" t="str">
            <v/>
          </cell>
          <cell r="DB29" t="str">
            <v>20.05.25 11:04:38,590962000</v>
          </cell>
          <cell r="DC29">
            <v>53650</v>
          </cell>
          <cell r="DD29">
            <v>31116.999999999996</v>
          </cell>
          <cell r="DF29" t="str">
            <v>1</v>
          </cell>
          <cell r="DG29">
            <v>2</v>
          </cell>
          <cell r="DH29">
            <v>100</v>
          </cell>
          <cell r="DI29" t="str">
            <v>50-100 tis.m3</v>
          </cell>
        </row>
        <row r="30">
          <cell r="A30">
            <v>172</v>
          </cell>
          <cell r="B30">
            <v>45789.635231481479</v>
          </cell>
          <cell r="C30" t="str">
            <v>60761849</v>
          </cell>
          <cell r="D30" t="str">
            <v>Miroslav.slor@seznam.cz</v>
          </cell>
          <cell r="E30" t="str">
            <v>Miroslav Šlor</v>
          </cell>
          <cell r="F30" t="str">
            <v>605851183</v>
          </cell>
          <cell r="G30" t="str">
            <v>Miroslav Šlor</v>
          </cell>
          <cell r="H30" t="str">
            <v>Bruntál</v>
          </cell>
          <cell r="I30" t="str">
            <v>Město Albrechtice</v>
          </cell>
          <cell r="J30" t="str">
            <v>Odboje 749/24</v>
          </cell>
          <cell r="L30" t="str">
            <v>79395</v>
          </cell>
          <cell r="M30" t="str">
            <v>001</v>
          </cell>
          <cell r="O30" t="str">
            <v>Bruntál</v>
          </cell>
          <cell r="P30" t="str">
            <v>Město Albrechtice</v>
          </cell>
          <cell r="Q30" t="str">
            <v>Celní 408</v>
          </cell>
          <cell r="S30" t="str">
            <v>79395</v>
          </cell>
          <cell r="T30" t="str">
            <v>Manuální</v>
          </cell>
          <cell r="U30" t="str">
            <v>Automobilová</v>
          </cell>
          <cell r="V30">
            <v>1700</v>
          </cell>
          <cell r="W30">
            <v>1600</v>
          </cell>
          <cell r="X30">
            <v>1500</v>
          </cell>
          <cell r="Y30">
            <v>1500</v>
          </cell>
          <cell r="Z30" t="str">
            <v>SM,JD</v>
          </cell>
          <cell r="AA30">
            <v>9</v>
          </cell>
          <cell r="AB30">
            <v>9</v>
          </cell>
          <cell r="AC30">
            <v>32</v>
          </cell>
          <cell r="AD30" t="str">
            <v/>
          </cell>
          <cell r="AE30" t="str">
            <v>BO</v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>MD</v>
          </cell>
          <cell r="AK30">
            <v>10</v>
          </cell>
          <cell r="AL30">
            <v>0</v>
          </cell>
          <cell r="AM30">
            <v>40</v>
          </cell>
          <cell r="AN30">
            <v>0</v>
          </cell>
          <cell r="AO30" t="str">
            <v>BK</v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>DB</v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>BR</v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>Listnaté měkké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>Ostatní listnaté tvrdé</v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>SM,JD</v>
          </cell>
          <cell r="BO30">
            <v>20</v>
          </cell>
          <cell r="BP30">
            <v>80</v>
          </cell>
          <cell r="BQ30">
            <v>12</v>
          </cell>
          <cell r="BR30">
            <v>80</v>
          </cell>
          <cell r="BS30" t="str">
            <v>BO</v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>MD</v>
          </cell>
          <cell r="BY30">
            <v>30</v>
          </cell>
          <cell r="BZ30">
            <v>80</v>
          </cell>
          <cell r="CA30">
            <v>12</v>
          </cell>
          <cell r="CB30">
            <v>80</v>
          </cell>
          <cell r="CC30" t="str">
            <v>BK</v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 t="str">
            <v>DB</v>
          </cell>
          <cell r="CI30" t="str">
            <v/>
          </cell>
          <cell r="CJ30" t="str">
            <v/>
          </cell>
          <cell r="CK30" t="str">
            <v/>
          </cell>
          <cell r="CL30" t="str">
            <v/>
          </cell>
          <cell r="CM30" t="str">
            <v>BR</v>
          </cell>
          <cell r="CN30" t="str">
            <v/>
          </cell>
          <cell r="CO30" t="str">
            <v/>
          </cell>
          <cell r="CP30" t="str">
            <v/>
          </cell>
          <cell r="CQ30" t="str">
            <v/>
          </cell>
          <cell r="CR30" t="str">
            <v>Listnaté měkké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>Ostatní listnaté tvrdé</v>
          </cell>
          <cell r="CX30" t="str">
            <v/>
          </cell>
          <cell r="CY30" t="str">
            <v/>
          </cell>
          <cell r="CZ30" t="str">
            <v/>
          </cell>
          <cell r="DA30" t="str">
            <v/>
          </cell>
          <cell r="DB30" t="str">
            <v>20.05.25 11:04:38,571551000</v>
          </cell>
          <cell r="DC30">
            <v>1550</v>
          </cell>
          <cell r="DD30">
            <v>139.5</v>
          </cell>
          <cell r="DE30" t="str">
            <v>ve94t9</v>
          </cell>
          <cell r="DF30" t="str">
            <v>1</v>
          </cell>
          <cell r="DG30">
            <v>2</v>
          </cell>
          <cell r="DH30">
            <v>100</v>
          </cell>
          <cell r="DI30" t="str">
            <v>do 2,5 tis.m3</v>
          </cell>
        </row>
        <row r="31">
          <cell r="A31">
            <v>173</v>
          </cell>
          <cell r="B31">
            <v>45790.221805555557</v>
          </cell>
          <cell r="C31" t="str">
            <v>25262084</v>
          </cell>
          <cell r="D31" t="str">
            <v>m.totusek@seznam.cz</v>
          </cell>
          <cell r="E31" t="str">
            <v>Ing. Marek Šejnoha</v>
          </cell>
          <cell r="F31" t="str">
            <v>+420739311760</v>
          </cell>
          <cell r="G31" t="str">
            <v>AGRO Kunčina a.s.</v>
          </cell>
          <cell r="H31" t="str">
            <v>Svitavy</v>
          </cell>
          <cell r="I31" t="str">
            <v>Kunčina</v>
          </cell>
          <cell r="J31" t="str">
            <v>290</v>
          </cell>
          <cell r="L31" t="str">
            <v>56924</v>
          </cell>
          <cell r="M31" t="str">
            <v>001</v>
          </cell>
          <cell r="T31" t="str">
            <v>Manuální</v>
          </cell>
          <cell r="U31" t="str">
            <v>Automobilová</v>
          </cell>
          <cell r="V31">
            <v>2600</v>
          </cell>
          <cell r="W31">
            <v>3700</v>
          </cell>
          <cell r="X31">
            <v>5800</v>
          </cell>
          <cell r="Y31">
            <v>9600</v>
          </cell>
          <cell r="Z31" t="str">
            <v>SM,JD</v>
          </cell>
          <cell r="AA31">
            <v>20</v>
          </cell>
          <cell r="AB31">
            <v>80</v>
          </cell>
          <cell r="AC31" t="str">
            <v/>
          </cell>
          <cell r="AD31" t="str">
            <v/>
          </cell>
          <cell r="AE31" t="str">
            <v>BO</v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>MD</v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>BK</v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>DB</v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>BR</v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>Listnaté měkké</v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>Ostatní listnaté tvrdé</v>
          </cell>
          <cell r="BJ31" t="str">
            <v/>
          </cell>
          <cell r="BK31" t="str">
            <v/>
          </cell>
          <cell r="BL31" t="str">
            <v/>
          </cell>
          <cell r="BM31" t="str">
            <v/>
          </cell>
          <cell r="BN31" t="str">
            <v>SM,JD</v>
          </cell>
          <cell r="BO31">
            <v>30</v>
          </cell>
          <cell r="BP31">
            <v>120</v>
          </cell>
          <cell r="BQ31" t="str">
            <v/>
          </cell>
          <cell r="BR31" t="str">
            <v/>
          </cell>
          <cell r="BS31" t="str">
            <v>BO</v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>MD</v>
          </cell>
          <cell r="BY31" t="str">
            <v/>
          </cell>
          <cell r="BZ31" t="str">
            <v/>
          </cell>
          <cell r="CA31" t="str">
            <v/>
          </cell>
          <cell r="CB31" t="str">
            <v/>
          </cell>
          <cell r="CC31" t="str">
            <v>BK</v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 t="str">
            <v>DB</v>
          </cell>
          <cell r="CI31" t="str">
            <v/>
          </cell>
          <cell r="CJ31" t="str">
            <v/>
          </cell>
          <cell r="CK31" t="str">
            <v/>
          </cell>
          <cell r="CL31" t="str">
            <v/>
          </cell>
          <cell r="CM31" t="str">
            <v>BR</v>
          </cell>
          <cell r="CN31" t="str">
            <v/>
          </cell>
          <cell r="CO31" t="str">
            <v/>
          </cell>
          <cell r="CP31" t="str">
            <v/>
          </cell>
          <cell r="CQ31" t="str">
            <v/>
          </cell>
          <cell r="CR31" t="str">
            <v>Listnaté měkké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>Ostatní listnaté tvrdé</v>
          </cell>
          <cell r="CX31" t="str">
            <v/>
          </cell>
          <cell r="CY31" t="str">
            <v/>
          </cell>
          <cell r="CZ31" t="str">
            <v/>
          </cell>
          <cell r="DA31" t="str">
            <v/>
          </cell>
          <cell r="DB31" t="str">
            <v>20.05.25 11:04:38,563024000</v>
          </cell>
          <cell r="DC31">
            <v>4750</v>
          </cell>
          <cell r="DD31">
            <v>950</v>
          </cell>
          <cell r="DE31" t="str">
            <v>vgucm4</v>
          </cell>
          <cell r="DF31" t="str">
            <v>1</v>
          </cell>
          <cell r="DG31">
            <v>2</v>
          </cell>
          <cell r="DH31">
            <v>100</v>
          </cell>
          <cell r="DI31" t="str">
            <v>2,5-5 tis.m3</v>
          </cell>
        </row>
        <row r="32">
          <cell r="A32">
            <v>175</v>
          </cell>
          <cell r="B32">
            <v>45790.313506944447</v>
          </cell>
          <cell r="C32" t="str">
            <v>15054055</v>
          </cell>
          <cell r="D32" t="str">
            <v>dubsky@dremo.cz</v>
          </cell>
          <cell r="E32" t="str">
            <v>Dubský Zdeněk</v>
          </cell>
          <cell r="F32" t="str">
            <v>602290204</v>
          </cell>
          <cell r="G32" t="str">
            <v>DREMO spol. s.r.o.</v>
          </cell>
          <cell r="H32" t="str">
            <v>Chrudim</v>
          </cell>
          <cell r="I32" t="str">
            <v>Vysočina</v>
          </cell>
          <cell r="J32" t="str">
            <v>Možděnice 88</v>
          </cell>
          <cell r="L32" t="str">
            <v>53901</v>
          </cell>
          <cell r="M32" t="str">
            <v>001</v>
          </cell>
          <cell r="T32" t="str">
            <v>Manuální</v>
          </cell>
          <cell r="U32" t="str">
            <v>Automobilová</v>
          </cell>
          <cell r="V32">
            <v>4000</v>
          </cell>
          <cell r="W32">
            <v>4000</v>
          </cell>
          <cell r="X32">
            <v>6500</v>
          </cell>
          <cell r="Y32">
            <v>6500</v>
          </cell>
          <cell r="Z32" t="str">
            <v>SM,JD</v>
          </cell>
          <cell r="AA32">
            <v>20</v>
          </cell>
          <cell r="AB32">
            <v>25</v>
          </cell>
          <cell r="AC32">
            <v>15</v>
          </cell>
          <cell r="AD32">
            <v>10</v>
          </cell>
          <cell r="AE32" t="str">
            <v>BO</v>
          </cell>
          <cell r="AF32">
            <v>5</v>
          </cell>
          <cell r="AG32">
            <v>5</v>
          </cell>
          <cell r="AH32">
            <v>2.5</v>
          </cell>
          <cell r="AI32">
            <v>2.5</v>
          </cell>
          <cell r="AJ32" t="str">
            <v>MD</v>
          </cell>
          <cell r="AK32">
            <v>5</v>
          </cell>
          <cell r="AL32">
            <v>1</v>
          </cell>
          <cell r="AM32">
            <v>1</v>
          </cell>
          <cell r="AN32">
            <v>1</v>
          </cell>
          <cell r="AO32" t="str">
            <v>BK</v>
          </cell>
          <cell r="AP32">
            <v>0.35</v>
          </cell>
          <cell r="AQ32">
            <v>0.35</v>
          </cell>
          <cell r="AR32">
            <v>0.35</v>
          </cell>
          <cell r="AS32">
            <v>0.35</v>
          </cell>
          <cell r="AT32" t="str">
            <v>DB</v>
          </cell>
          <cell r="AU32">
            <v>0.35</v>
          </cell>
          <cell r="AV32">
            <v>0.35</v>
          </cell>
          <cell r="AW32">
            <v>0.35</v>
          </cell>
          <cell r="AX32">
            <v>0.35</v>
          </cell>
          <cell r="AY32" t="str">
            <v>BR</v>
          </cell>
          <cell r="AZ32">
            <v>0.35</v>
          </cell>
          <cell r="BA32">
            <v>0.35</v>
          </cell>
          <cell r="BB32">
            <v>0.35</v>
          </cell>
          <cell r="BC32">
            <v>0.35</v>
          </cell>
          <cell r="BD32" t="str">
            <v>Listnaté měkké</v>
          </cell>
          <cell r="BE32">
            <v>0.35</v>
          </cell>
          <cell r="BF32">
            <v>0.35</v>
          </cell>
          <cell r="BG32">
            <v>0.35</v>
          </cell>
          <cell r="BH32">
            <v>0.35</v>
          </cell>
          <cell r="BI32" t="str">
            <v>Ostatní listnaté tvrdé</v>
          </cell>
          <cell r="BJ32">
            <v>0.35</v>
          </cell>
          <cell r="BK32">
            <v>0.35</v>
          </cell>
          <cell r="BL32">
            <v>0.35</v>
          </cell>
          <cell r="BM32">
            <v>0.35</v>
          </cell>
          <cell r="BN32" t="str">
            <v>SM,JD</v>
          </cell>
          <cell r="BO32">
            <v>15</v>
          </cell>
          <cell r="BP32">
            <v>130</v>
          </cell>
          <cell r="BQ32">
            <v>15</v>
          </cell>
          <cell r="BR32">
            <v>130</v>
          </cell>
          <cell r="BS32" t="str">
            <v>BO</v>
          </cell>
          <cell r="BT32">
            <v>15</v>
          </cell>
          <cell r="BU32">
            <v>130</v>
          </cell>
          <cell r="BV32">
            <v>15</v>
          </cell>
          <cell r="BW32">
            <v>130</v>
          </cell>
          <cell r="BX32" t="str">
            <v>MD</v>
          </cell>
          <cell r="BY32">
            <v>15</v>
          </cell>
          <cell r="BZ32">
            <v>130</v>
          </cell>
          <cell r="CA32">
            <v>15</v>
          </cell>
          <cell r="CB32">
            <v>130</v>
          </cell>
          <cell r="CC32" t="str">
            <v>BK</v>
          </cell>
          <cell r="CD32">
            <v>15</v>
          </cell>
          <cell r="CE32">
            <v>130</v>
          </cell>
          <cell r="CF32">
            <v>15</v>
          </cell>
          <cell r="CG32">
            <v>130</v>
          </cell>
          <cell r="CH32" t="str">
            <v>DB</v>
          </cell>
          <cell r="CI32">
            <v>15</v>
          </cell>
          <cell r="CJ32">
            <v>130</v>
          </cell>
          <cell r="CK32">
            <v>15</v>
          </cell>
          <cell r="CL32">
            <v>130</v>
          </cell>
          <cell r="CM32" t="str">
            <v>BR</v>
          </cell>
          <cell r="CN32">
            <v>15</v>
          </cell>
          <cell r="CO32">
            <v>130</v>
          </cell>
          <cell r="CP32">
            <v>15</v>
          </cell>
          <cell r="CQ32">
            <v>130</v>
          </cell>
          <cell r="CR32" t="str">
            <v>Listnaté měkké</v>
          </cell>
          <cell r="CS32">
            <v>15</v>
          </cell>
          <cell r="CT32">
            <v>130</v>
          </cell>
          <cell r="CU32">
            <v>15</v>
          </cell>
          <cell r="CV32">
            <v>130</v>
          </cell>
          <cell r="CW32" t="str">
            <v>Ostatní listnaté tvrdé</v>
          </cell>
          <cell r="CX32">
            <v>15</v>
          </cell>
          <cell r="CY32">
            <v>130</v>
          </cell>
          <cell r="CZ32">
            <v>15</v>
          </cell>
          <cell r="DA32">
            <v>130</v>
          </cell>
          <cell r="DB32" t="str">
            <v>20.05.25 11:04:38,544661000</v>
          </cell>
          <cell r="DC32">
            <v>5250</v>
          </cell>
          <cell r="DD32">
            <v>1050</v>
          </cell>
          <cell r="DE32" t="str">
            <v>aahwdr</v>
          </cell>
          <cell r="DF32" t="str">
            <v>1</v>
          </cell>
          <cell r="DG32">
            <v>2</v>
          </cell>
          <cell r="DH32">
            <v>99.999999999999886</v>
          </cell>
          <cell r="DI32" t="str">
            <v>5-10 tis.m3</v>
          </cell>
        </row>
        <row r="33">
          <cell r="A33">
            <v>176</v>
          </cell>
          <cell r="B33">
            <v>45790.315428240741</v>
          </cell>
          <cell r="C33" t="str">
            <v>29208882</v>
          </cell>
          <cell r="D33" t="str">
            <v>drevoeuro@seznam.cz</v>
          </cell>
          <cell r="E33" t="str">
            <v>Mgr. Václav Hečko</v>
          </cell>
          <cell r="F33" t="str">
            <v>601360805</v>
          </cell>
          <cell r="G33" t="str">
            <v>Dřevoeuro s,r,o,</v>
          </cell>
          <cell r="H33" t="str">
            <v>Brno-venkov</v>
          </cell>
          <cell r="I33" t="str">
            <v>Brno</v>
          </cell>
          <cell r="J33" t="str">
            <v>Nováčkova 432</v>
          </cell>
          <cell r="L33" t="str">
            <v>61400</v>
          </cell>
          <cell r="M33" t="str">
            <v>000</v>
          </cell>
          <cell r="N33" t="str">
            <v>Pila Písek</v>
          </cell>
          <cell r="O33" t="str">
            <v>Frýdek-Místek</v>
          </cell>
          <cell r="P33" t="str">
            <v>Písek</v>
          </cell>
          <cell r="S33" t="str">
            <v>73984</v>
          </cell>
          <cell r="T33" t="str">
            <v>Manuální</v>
          </cell>
          <cell r="U33" t="str">
            <v>Automobilová i železniční</v>
          </cell>
          <cell r="V33">
            <v>5000</v>
          </cell>
          <cell r="W33">
            <v>5000</v>
          </cell>
          <cell r="X33">
            <v>2500</v>
          </cell>
          <cell r="Y33">
            <v>5000</v>
          </cell>
          <cell r="Z33" t="str">
            <v>SM,JD</v>
          </cell>
          <cell r="AA33">
            <v>0</v>
          </cell>
          <cell r="AB33">
            <v>0</v>
          </cell>
          <cell r="AC33">
            <v>70</v>
          </cell>
          <cell r="AD33" t="str">
            <v/>
          </cell>
          <cell r="AE33" t="str">
            <v>BO</v>
          </cell>
          <cell r="AF33">
            <v>0</v>
          </cell>
          <cell r="AG33">
            <v>0</v>
          </cell>
          <cell r="AH33">
            <v>10</v>
          </cell>
          <cell r="AI33" t="str">
            <v/>
          </cell>
          <cell r="AJ33" t="str">
            <v>MD</v>
          </cell>
          <cell r="AK33">
            <v>0</v>
          </cell>
          <cell r="AL33">
            <v>0</v>
          </cell>
          <cell r="AM33">
            <v>10</v>
          </cell>
          <cell r="AN33" t="str">
            <v/>
          </cell>
          <cell r="AO33" t="str">
            <v>BK</v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 t="str">
            <v>DB</v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>BR</v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>Listnaté měkké</v>
          </cell>
          <cell r="BE33">
            <v>0</v>
          </cell>
          <cell r="BF33">
            <v>0</v>
          </cell>
          <cell r="BG33">
            <v>10</v>
          </cell>
          <cell r="BH33" t="str">
            <v/>
          </cell>
          <cell r="BI33" t="str">
            <v>Ostatní listnaté tvrdé</v>
          </cell>
          <cell r="BJ33" t="str">
            <v/>
          </cell>
          <cell r="BK33" t="str">
            <v/>
          </cell>
          <cell r="BL33" t="str">
            <v/>
          </cell>
          <cell r="BM33" t="str">
            <v/>
          </cell>
          <cell r="BN33" t="str">
            <v>SM,JD</v>
          </cell>
          <cell r="BO33" t="str">
            <v/>
          </cell>
          <cell r="BP33" t="str">
            <v/>
          </cell>
          <cell r="BQ33">
            <v>25</v>
          </cell>
          <cell r="BR33">
            <v>60</v>
          </cell>
          <cell r="BS33" t="str">
            <v>BO</v>
          </cell>
          <cell r="BT33" t="str">
            <v/>
          </cell>
          <cell r="BU33" t="str">
            <v/>
          </cell>
          <cell r="BV33">
            <v>25</v>
          </cell>
          <cell r="BW33">
            <v>60</v>
          </cell>
          <cell r="BX33" t="str">
            <v>MD</v>
          </cell>
          <cell r="BY33" t="str">
            <v/>
          </cell>
          <cell r="BZ33" t="str">
            <v/>
          </cell>
          <cell r="CA33">
            <v>25</v>
          </cell>
          <cell r="CB33">
            <v>60</v>
          </cell>
          <cell r="CC33" t="str">
            <v>BK</v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 t="str">
            <v>DB</v>
          </cell>
          <cell r="CI33" t="str">
            <v/>
          </cell>
          <cell r="CJ33" t="str">
            <v/>
          </cell>
          <cell r="CK33" t="str">
            <v/>
          </cell>
          <cell r="CL33" t="str">
            <v/>
          </cell>
          <cell r="CM33" t="str">
            <v>BR</v>
          </cell>
          <cell r="CN33" t="str">
            <v/>
          </cell>
          <cell r="CO33" t="str">
            <v/>
          </cell>
          <cell r="CP33" t="str">
            <v/>
          </cell>
          <cell r="CQ33" t="str">
            <v/>
          </cell>
          <cell r="CR33" t="str">
            <v>Listnaté měkké</v>
          </cell>
          <cell r="CS33" t="str">
            <v/>
          </cell>
          <cell r="CT33" t="str">
            <v/>
          </cell>
          <cell r="CU33">
            <v>25</v>
          </cell>
          <cell r="CV33">
            <v>60</v>
          </cell>
          <cell r="CW33" t="str">
            <v>Ostatní listnaté tvrdé</v>
          </cell>
          <cell r="CX33" t="str">
            <v/>
          </cell>
          <cell r="CY33" t="str">
            <v/>
          </cell>
          <cell r="CZ33" t="str">
            <v/>
          </cell>
          <cell r="DA33" t="str">
            <v/>
          </cell>
          <cell r="DB33" t="str">
            <v>20.05.25 11:04:38,536781000</v>
          </cell>
          <cell r="DC33">
            <v>3750</v>
          </cell>
          <cell r="DD33">
            <v>0</v>
          </cell>
          <cell r="DE33" t="str">
            <v>uuzn6e</v>
          </cell>
          <cell r="DF33">
            <v>1</v>
          </cell>
          <cell r="DG33">
            <v>1</v>
          </cell>
          <cell r="DH33">
            <v>100</v>
          </cell>
          <cell r="DI33" t="str">
            <v>2,5-5 tis.m3</v>
          </cell>
        </row>
        <row r="34">
          <cell r="A34">
            <v>178</v>
          </cell>
          <cell r="B34">
            <v>45790.347037037034</v>
          </cell>
          <cell r="C34" t="str">
            <v>28132327</v>
          </cell>
          <cell r="D34" t="str">
            <v>Zeleny.ant@seznam.cz</v>
          </cell>
          <cell r="E34" t="str">
            <v>Zelený Antonín</v>
          </cell>
          <cell r="F34" t="str">
            <v>723213021</v>
          </cell>
          <cell r="G34" t="str">
            <v>Zelený les s.r.o.</v>
          </cell>
          <cell r="H34" t="str">
            <v>Český Krumlov</v>
          </cell>
          <cell r="I34" t="str">
            <v>Kaplice</v>
          </cell>
          <cell r="J34" t="str">
            <v>Nové domky 238</v>
          </cell>
          <cell r="L34" t="str">
            <v>38241</v>
          </cell>
          <cell r="M34" t="str">
            <v>001</v>
          </cell>
          <cell r="T34" t="str">
            <v>Manuální</v>
          </cell>
          <cell r="U34" t="str">
            <v>Automobilová</v>
          </cell>
          <cell r="V34">
            <v>950</v>
          </cell>
          <cell r="W34">
            <v>1250</v>
          </cell>
          <cell r="X34">
            <v>1200</v>
          </cell>
          <cell r="Y34">
            <v>1200</v>
          </cell>
          <cell r="Z34" t="str">
            <v>SM,JD</v>
          </cell>
          <cell r="AA34">
            <v>80</v>
          </cell>
          <cell r="AB34">
            <v>20</v>
          </cell>
          <cell r="AC34" t="str">
            <v/>
          </cell>
          <cell r="AD34" t="str">
            <v/>
          </cell>
          <cell r="AE34" t="str">
            <v>BO</v>
          </cell>
          <cell r="AF34" t="str">
            <v/>
          </cell>
          <cell r="AG34" t="str">
            <v/>
          </cell>
          <cell r="AH34" t="str">
            <v/>
          </cell>
          <cell r="AI34" t="str">
            <v/>
          </cell>
          <cell r="AJ34" t="str">
            <v>MD</v>
          </cell>
          <cell r="AK34" t="str">
            <v/>
          </cell>
          <cell r="AL34" t="str">
            <v/>
          </cell>
          <cell r="AM34" t="str">
            <v/>
          </cell>
          <cell r="AN34" t="str">
            <v/>
          </cell>
          <cell r="AO34" t="str">
            <v>BK</v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>DB</v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>BR</v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>Listnaté měkké</v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>Ostatní listnaté tvrdé</v>
          </cell>
          <cell r="BJ34" t="str">
            <v/>
          </cell>
          <cell r="BK34" t="str">
            <v/>
          </cell>
          <cell r="BL34" t="str">
            <v/>
          </cell>
          <cell r="BM34" t="str">
            <v/>
          </cell>
          <cell r="BN34" t="str">
            <v>SM,JD</v>
          </cell>
          <cell r="BO34">
            <v>26</v>
          </cell>
          <cell r="BP34">
            <v>45</v>
          </cell>
          <cell r="BQ34" t="str">
            <v/>
          </cell>
          <cell r="BR34" t="str">
            <v/>
          </cell>
          <cell r="BS34" t="str">
            <v>BO</v>
          </cell>
          <cell r="BT34" t="str">
            <v/>
          </cell>
          <cell r="BU34" t="str">
            <v/>
          </cell>
          <cell r="BV34" t="str">
            <v/>
          </cell>
          <cell r="BW34" t="str">
            <v/>
          </cell>
          <cell r="BX34" t="str">
            <v>MD</v>
          </cell>
          <cell r="BY34" t="str">
            <v/>
          </cell>
          <cell r="BZ34" t="str">
            <v/>
          </cell>
          <cell r="CA34" t="str">
            <v/>
          </cell>
          <cell r="CB34" t="str">
            <v/>
          </cell>
          <cell r="CC34" t="str">
            <v>BK</v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 t="str">
            <v>DB</v>
          </cell>
          <cell r="CI34" t="str">
            <v/>
          </cell>
          <cell r="CJ34" t="str">
            <v/>
          </cell>
          <cell r="CK34" t="str">
            <v/>
          </cell>
          <cell r="CL34" t="str">
            <v/>
          </cell>
          <cell r="CM34" t="str">
            <v>BR</v>
          </cell>
          <cell r="CN34" t="str">
            <v/>
          </cell>
          <cell r="CO34" t="str">
            <v/>
          </cell>
          <cell r="CP34" t="str">
            <v/>
          </cell>
          <cell r="CQ34" t="str">
            <v/>
          </cell>
          <cell r="CR34" t="str">
            <v>Listnaté měkké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>Ostatní listnaté tvrdé</v>
          </cell>
          <cell r="CX34" t="str">
            <v/>
          </cell>
          <cell r="CY34" t="str">
            <v/>
          </cell>
          <cell r="CZ34" t="str">
            <v/>
          </cell>
          <cell r="DA34" t="str">
            <v/>
          </cell>
          <cell r="DB34" t="str">
            <v>20.05.25 11:04:38,521094000</v>
          </cell>
          <cell r="DC34">
            <v>1225</v>
          </cell>
          <cell r="DD34">
            <v>980</v>
          </cell>
          <cell r="DF34" t="str">
            <v>1</v>
          </cell>
          <cell r="DG34">
            <v>2</v>
          </cell>
          <cell r="DH34">
            <v>100</v>
          </cell>
          <cell r="DI34" t="str">
            <v>do 2,5 tis.m3</v>
          </cell>
        </row>
        <row r="35">
          <cell r="A35">
            <v>179</v>
          </cell>
          <cell r="B35">
            <v>45790.350486111114</v>
          </cell>
          <cell r="C35" t="str">
            <v>06386920</v>
          </cell>
          <cell r="D35" t="str">
            <v>info@drevoskladvizovice.cz</v>
          </cell>
          <cell r="E35" t="str">
            <v>Milan Křupala</v>
          </cell>
          <cell r="F35" t="str">
            <v>608900051</v>
          </cell>
          <cell r="G35" t="str">
            <v>Dřevosklad Vizovice s.r.o.</v>
          </cell>
          <cell r="H35" t="str">
            <v>Zlín</v>
          </cell>
          <cell r="I35" t="str">
            <v>Vizovice</v>
          </cell>
          <cell r="J35" t="str">
            <v>Štěpská 1265</v>
          </cell>
          <cell r="L35" t="str">
            <v>76312</v>
          </cell>
          <cell r="M35" t="str">
            <v>001</v>
          </cell>
          <cell r="T35" t="str">
            <v>Manuální</v>
          </cell>
          <cell r="U35" t="str">
            <v>Automobilová</v>
          </cell>
          <cell r="V35">
            <v>28800</v>
          </cell>
          <cell r="W35">
            <v>28000</v>
          </cell>
          <cell r="X35">
            <v>28000</v>
          </cell>
          <cell r="Y35">
            <v>25000</v>
          </cell>
          <cell r="Z35" t="str">
            <v>SM,JD</v>
          </cell>
          <cell r="AA35">
            <v>35</v>
          </cell>
          <cell r="AB35">
            <v>54</v>
          </cell>
          <cell r="AC35">
            <v>4</v>
          </cell>
          <cell r="AD35">
            <v>1</v>
          </cell>
          <cell r="AE35" t="str">
            <v>BO</v>
          </cell>
          <cell r="AF35">
            <v>0</v>
          </cell>
          <cell r="AG35">
            <v>1</v>
          </cell>
          <cell r="AH35">
            <v>1</v>
          </cell>
          <cell r="AI35">
            <v>0</v>
          </cell>
          <cell r="AJ35" t="str">
            <v>MD</v>
          </cell>
          <cell r="AK35">
            <v>0</v>
          </cell>
          <cell r="AL35">
            <v>1</v>
          </cell>
          <cell r="AM35">
            <v>1</v>
          </cell>
          <cell r="AN35">
            <v>0</v>
          </cell>
          <cell r="AO35" t="str">
            <v>BK</v>
          </cell>
          <cell r="AP35">
            <v>0</v>
          </cell>
          <cell r="AQ35">
            <v>1</v>
          </cell>
          <cell r="AR35">
            <v>0</v>
          </cell>
          <cell r="AS35">
            <v>0</v>
          </cell>
          <cell r="AT35" t="str">
            <v>DB</v>
          </cell>
          <cell r="AU35">
            <v>0</v>
          </cell>
          <cell r="AV35">
            <v>1</v>
          </cell>
          <cell r="AW35">
            <v>0</v>
          </cell>
          <cell r="AX35">
            <v>0</v>
          </cell>
          <cell r="AY35" t="str">
            <v>BR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 t="str">
            <v>Listnaté měkké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str">
            <v>Ostatní listnaté tvrdé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 t="str">
            <v>SM,JD</v>
          </cell>
          <cell r="BO35">
            <v>25</v>
          </cell>
          <cell r="BP35">
            <v>140</v>
          </cell>
          <cell r="BQ35">
            <v>30</v>
          </cell>
          <cell r="BR35">
            <v>140</v>
          </cell>
          <cell r="BS35" t="str">
            <v>BO</v>
          </cell>
          <cell r="BT35">
            <v>30</v>
          </cell>
          <cell r="BU35">
            <v>140</v>
          </cell>
          <cell r="BV35">
            <v>30</v>
          </cell>
          <cell r="BW35">
            <v>140</v>
          </cell>
          <cell r="BX35" t="str">
            <v>MD</v>
          </cell>
          <cell r="BY35">
            <v>25</v>
          </cell>
          <cell r="BZ35">
            <v>140</v>
          </cell>
          <cell r="CA35">
            <v>0</v>
          </cell>
          <cell r="CB35">
            <v>0</v>
          </cell>
          <cell r="CC35" t="str">
            <v>BK</v>
          </cell>
          <cell r="CD35">
            <v>30</v>
          </cell>
          <cell r="CE35">
            <v>140</v>
          </cell>
          <cell r="CF35" t="str">
            <v/>
          </cell>
          <cell r="CG35" t="str">
            <v/>
          </cell>
          <cell r="CH35" t="str">
            <v>DB</v>
          </cell>
          <cell r="CI35">
            <v>30</v>
          </cell>
          <cell r="CJ35">
            <v>140</v>
          </cell>
          <cell r="CK35" t="str">
            <v/>
          </cell>
          <cell r="CL35" t="str">
            <v/>
          </cell>
          <cell r="CM35" t="str">
            <v>BR</v>
          </cell>
          <cell r="CN35">
            <v>0</v>
          </cell>
          <cell r="CO35">
            <v>0</v>
          </cell>
          <cell r="CP35" t="str">
            <v/>
          </cell>
          <cell r="CQ35" t="str">
            <v/>
          </cell>
          <cell r="CR35" t="str">
            <v>Listnaté měkké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>Ostatní listnaté tvrdé</v>
          </cell>
          <cell r="CX35" t="str">
            <v/>
          </cell>
          <cell r="CY35" t="str">
            <v/>
          </cell>
          <cell r="CZ35" t="str">
            <v/>
          </cell>
          <cell r="DA35" t="str">
            <v/>
          </cell>
          <cell r="DB35" t="str">
            <v>20.05.25 11:04:38,512438000</v>
          </cell>
          <cell r="DC35">
            <v>28000</v>
          </cell>
          <cell r="DD35">
            <v>9800.0000000000018</v>
          </cell>
          <cell r="DF35" t="str">
            <v>1</v>
          </cell>
          <cell r="DG35">
            <v>2</v>
          </cell>
          <cell r="DH35">
            <v>100</v>
          </cell>
          <cell r="DI35" t="str">
            <v>20-50 tis.m3</v>
          </cell>
        </row>
        <row r="36">
          <cell r="A36">
            <v>181</v>
          </cell>
          <cell r="B36">
            <v>45790.380243055559</v>
          </cell>
          <cell r="C36" t="str">
            <v>25013769</v>
          </cell>
          <cell r="D36" t="str">
            <v>lumir.zima@hederaz.cz</v>
          </cell>
          <cell r="E36" t="str">
            <v>Lumír Zima</v>
          </cell>
          <cell r="F36" t="str">
            <v>603578090</v>
          </cell>
          <cell r="G36" t="str">
            <v>HEDERA ZIMA, spol. s r.o.</v>
          </cell>
          <cell r="H36" t="str">
            <v>Teplice</v>
          </cell>
          <cell r="I36" t="str">
            <v>Rtyně nad Bílinou</v>
          </cell>
          <cell r="J36" t="str">
            <v>10</v>
          </cell>
          <cell r="L36" t="str">
            <v>41501</v>
          </cell>
          <cell r="M36" t="str">
            <v>001</v>
          </cell>
          <cell r="N36" t="str">
            <v>Velvěty a Chotiměř</v>
          </cell>
          <cell r="O36" t="str">
            <v>Litoměřice</v>
          </cell>
          <cell r="P36" t="str">
            <v>Chotiměř</v>
          </cell>
          <cell r="T36" t="str">
            <v>Manuální</v>
          </cell>
          <cell r="U36" t="str">
            <v>Automobilová i železniční</v>
          </cell>
          <cell r="V36">
            <v>25000</v>
          </cell>
          <cell r="W36">
            <v>21000</v>
          </cell>
          <cell r="X36">
            <v>21000</v>
          </cell>
          <cell r="Y36">
            <v>21000</v>
          </cell>
          <cell r="Z36" t="str">
            <v>SM,JD</v>
          </cell>
          <cell r="AA36">
            <v>9</v>
          </cell>
          <cell r="AB36">
            <v>3</v>
          </cell>
          <cell r="AC36">
            <v>5</v>
          </cell>
          <cell r="AD36">
            <v>2</v>
          </cell>
          <cell r="AE36" t="str">
            <v>BO</v>
          </cell>
          <cell r="AF36">
            <v>3</v>
          </cell>
          <cell r="AG36">
            <v>3</v>
          </cell>
          <cell r="AH36">
            <v>8</v>
          </cell>
          <cell r="AI36">
            <v>4</v>
          </cell>
          <cell r="AJ36" t="str">
            <v>MD</v>
          </cell>
          <cell r="AK36">
            <v>15</v>
          </cell>
          <cell r="AL36">
            <v>3</v>
          </cell>
          <cell r="AM36">
            <v>3</v>
          </cell>
          <cell r="AN36">
            <v>3</v>
          </cell>
          <cell r="AO36" t="str">
            <v>BK</v>
          </cell>
          <cell r="AP36">
            <v>4</v>
          </cell>
          <cell r="AQ36">
            <v>2</v>
          </cell>
          <cell r="AR36" t="str">
            <v/>
          </cell>
          <cell r="AS36" t="str">
            <v/>
          </cell>
          <cell r="AT36" t="str">
            <v>DB</v>
          </cell>
          <cell r="AU36">
            <v>8</v>
          </cell>
          <cell r="AV36">
            <v>3</v>
          </cell>
          <cell r="AW36">
            <v>2</v>
          </cell>
          <cell r="AX36" t="str">
            <v/>
          </cell>
          <cell r="AY36" t="str">
            <v>BR</v>
          </cell>
          <cell r="AZ36">
            <v>3</v>
          </cell>
          <cell r="BA36" t="str">
            <v/>
          </cell>
          <cell r="BB36">
            <v>5</v>
          </cell>
          <cell r="BC36" t="str">
            <v/>
          </cell>
          <cell r="BD36" t="str">
            <v>Listnaté měkké</v>
          </cell>
          <cell r="BE36" t="str">
            <v/>
          </cell>
          <cell r="BF36" t="str">
            <v/>
          </cell>
          <cell r="BG36">
            <v>5</v>
          </cell>
          <cell r="BH36" t="str">
            <v/>
          </cell>
          <cell r="BI36" t="str">
            <v>Ostatní listnaté tvrdé</v>
          </cell>
          <cell r="BJ36">
            <v>5</v>
          </cell>
          <cell r="BK36" t="str">
            <v/>
          </cell>
          <cell r="BL36">
            <v>2</v>
          </cell>
          <cell r="BM36" t="str">
            <v/>
          </cell>
          <cell r="BN36" t="str">
            <v>SM,JD</v>
          </cell>
          <cell r="BO36">
            <v>18</v>
          </cell>
          <cell r="BP36">
            <v>120</v>
          </cell>
          <cell r="BQ36">
            <v>12</v>
          </cell>
          <cell r="BR36">
            <v>100</v>
          </cell>
          <cell r="BS36" t="str">
            <v>BO</v>
          </cell>
          <cell r="BT36">
            <v>20</v>
          </cell>
          <cell r="BU36">
            <v>120</v>
          </cell>
          <cell r="BV36">
            <v>15</v>
          </cell>
          <cell r="BW36">
            <v>100</v>
          </cell>
          <cell r="BX36" t="str">
            <v>MD</v>
          </cell>
          <cell r="BY36">
            <v>18</v>
          </cell>
          <cell r="BZ36">
            <v>120</v>
          </cell>
          <cell r="CA36">
            <v>15</v>
          </cell>
          <cell r="CB36">
            <v>100</v>
          </cell>
          <cell r="CC36" t="str">
            <v>BK</v>
          </cell>
          <cell r="CD36">
            <v>30</v>
          </cell>
          <cell r="CE36">
            <v>90</v>
          </cell>
          <cell r="CF36" t="str">
            <v/>
          </cell>
          <cell r="CG36" t="str">
            <v/>
          </cell>
          <cell r="CH36" t="str">
            <v>DB</v>
          </cell>
          <cell r="CI36">
            <v>25</v>
          </cell>
          <cell r="CJ36">
            <v>120</v>
          </cell>
          <cell r="CK36" t="str">
            <v/>
          </cell>
          <cell r="CL36" t="str">
            <v/>
          </cell>
          <cell r="CM36" t="str">
            <v>BR</v>
          </cell>
          <cell r="CN36">
            <v>25</v>
          </cell>
          <cell r="CO36">
            <v>80</v>
          </cell>
          <cell r="CP36" t="str">
            <v/>
          </cell>
          <cell r="CQ36" t="str">
            <v/>
          </cell>
          <cell r="CR36" t="str">
            <v>Listnaté měkké</v>
          </cell>
          <cell r="CS36">
            <v>25</v>
          </cell>
          <cell r="CT36">
            <v>100</v>
          </cell>
          <cell r="CU36" t="str">
            <v/>
          </cell>
          <cell r="CV36" t="str">
            <v/>
          </cell>
          <cell r="CW36" t="str">
            <v>Ostatní listnaté tvrdé</v>
          </cell>
          <cell r="CX36">
            <v>25</v>
          </cell>
          <cell r="CY36">
            <v>100</v>
          </cell>
          <cell r="CZ36" t="str">
            <v/>
          </cell>
          <cell r="DA36" t="str">
            <v/>
          </cell>
          <cell r="DB36" t="str">
            <v>20.05.25 11:04:38,503035000</v>
          </cell>
          <cell r="DC36">
            <v>21000</v>
          </cell>
          <cell r="DD36">
            <v>1890</v>
          </cell>
          <cell r="DE36" t="str">
            <v>tue9gy</v>
          </cell>
          <cell r="DF36" t="str">
            <v>1</v>
          </cell>
          <cell r="DG36">
            <v>2</v>
          </cell>
          <cell r="DH36">
            <v>100</v>
          </cell>
          <cell r="DI36" t="str">
            <v>20-50 tis.m3</v>
          </cell>
        </row>
        <row r="37">
          <cell r="A37">
            <v>182</v>
          </cell>
          <cell r="B37">
            <v>45790.381597222222</v>
          </cell>
          <cell r="C37" t="str">
            <v>62302744</v>
          </cell>
          <cell r="D37" t="str">
            <v>rojicek@ames.cz</v>
          </cell>
          <cell r="E37" t="str">
            <v>Mgr. Michal Kubalec</v>
          </cell>
          <cell r="F37" t="str">
            <v>603816834</v>
          </cell>
          <cell r="G37" t="str">
            <v>AMES s.r.o.</v>
          </cell>
          <cell r="H37" t="str">
            <v>Ostrava-město</v>
          </cell>
          <cell r="I37" t="str">
            <v>Ostrava</v>
          </cell>
          <cell r="J37" t="str">
            <v>Porážková 1424/20</v>
          </cell>
          <cell r="L37" t="str">
            <v>70200</v>
          </cell>
          <cell r="M37" t="str">
            <v>001</v>
          </cell>
          <cell r="N37" t="str">
            <v>Sedlnice</v>
          </cell>
          <cell r="O37" t="str">
            <v>Nový Jičín</v>
          </cell>
          <cell r="P37" t="str">
            <v>Sedlnice</v>
          </cell>
          <cell r="Q37" t="str">
            <v>Sedlnice 534</v>
          </cell>
          <cell r="S37" t="str">
            <v>74256</v>
          </cell>
          <cell r="T37" t="str">
            <v>Manuální</v>
          </cell>
          <cell r="U37" t="str">
            <v>Automobilová</v>
          </cell>
          <cell r="V37">
            <v>19453</v>
          </cell>
          <cell r="W37">
            <v>23672</v>
          </cell>
          <cell r="X37">
            <v>19864</v>
          </cell>
          <cell r="Y37">
            <v>20000</v>
          </cell>
          <cell r="Z37" t="str">
            <v>SM,JD</v>
          </cell>
          <cell r="AA37">
            <v>0</v>
          </cell>
          <cell r="AB37" t="str">
            <v/>
          </cell>
          <cell r="AC37">
            <v>87</v>
          </cell>
          <cell r="AD37" t="str">
            <v/>
          </cell>
          <cell r="AE37" t="str">
            <v>BO</v>
          </cell>
          <cell r="AF37" t="str">
            <v/>
          </cell>
          <cell r="AG37" t="str">
            <v/>
          </cell>
          <cell r="AH37">
            <v>13</v>
          </cell>
          <cell r="AI37" t="str">
            <v/>
          </cell>
          <cell r="AJ37" t="str">
            <v>MD</v>
          </cell>
          <cell r="AK37" t="str">
            <v/>
          </cell>
          <cell r="AL37" t="str">
            <v/>
          </cell>
          <cell r="AM37" t="str">
            <v/>
          </cell>
          <cell r="AN37" t="str">
            <v/>
          </cell>
          <cell r="AO37" t="str">
            <v>BK</v>
          </cell>
          <cell r="AP37" t="str">
            <v/>
          </cell>
          <cell r="AQ37" t="str">
            <v/>
          </cell>
          <cell r="AR37" t="str">
            <v/>
          </cell>
          <cell r="AS37" t="str">
            <v/>
          </cell>
          <cell r="AT37" t="str">
            <v>DB</v>
          </cell>
          <cell r="AU37" t="str">
            <v/>
          </cell>
          <cell r="AV37" t="str">
            <v/>
          </cell>
          <cell r="AW37" t="str">
            <v/>
          </cell>
          <cell r="AX37" t="str">
            <v/>
          </cell>
          <cell r="AY37" t="str">
            <v>BR</v>
          </cell>
          <cell r="AZ37" t="str">
            <v/>
          </cell>
          <cell r="BA37" t="str">
            <v/>
          </cell>
          <cell r="BB37" t="str">
            <v/>
          </cell>
          <cell r="BC37" t="str">
            <v/>
          </cell>
          <cell r="BD37" t="str">
            <v>Listnaté měkké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>Ostatní listnaté tvrdé</v>
          </cell>
          <cell r="BJ37" t="str">
            <v/>
          </cell>
          <cell r="BK37" t="str">
            <v/>
          </cell>
          <cell r="BL37" t="str">
            <v/>
          </cell>
          <cell r="BM37" t="str">
            <v/>
          </cell>
          <cell r="BN37" t="str">
            <v>SM,JD</v>
          </cell>
          <cell r="BO37" t="str">
            <v/>
          </cell>
          <cell r="BP37" t="str">
            <v/>
          </cell>
          <cell r="BQ37">
            <v>20</v>
          </cell>
          <cell r="BR37">
            <v>80</v>
          </cell>
          <cell r="BS37" t="str">
            <v>BO</v>
          </cell>
          <cell r="BT37" t="str">
            <v/>
          </cell>
          <cell r="BU37" t="str">
            <v/>
          </cell>
          <cell r="BV37">
            <v>20</v>
          </cell>
          <cell r="BW37">
            <v>80</v>
          </cell>
          <cell r="BX37" t="str">
            <v>MD</v>
          </cell>
          <cell r="BY37" t="str">
            <v/>
          </cell>
          <cell r="BZ37" t="str">
            <v/>
          </cell>
          <cell r="CA37" t="str">
            <v/>
          </cell>
          <cell r="CB37" t="str">
            <v/>
          </cell>
          <cell r="CC37" t="str">
            <v>BK</v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 t="str">
            <v>DB</v>
          </cell>
          <cell r="CI37" t="str">
            <v/>
          </cell>
          <cell r="CJ37" t="str">
            <v/>
          </cell>
          <cell r="CK37" t="str">
            <v/>
          </cell>
          <cell r="CL37" t="str">
            <v/>
          </cell>
          <cell r="CM37" t="str">
            <v>BR</v>
          </cell>
          <cell r="CN37" t="str">
            <v/>
          </cell>
          <cell r="CO37" t="str">
            <v/>
          </cell>
          <cell r="CP37" t="str">
            <v/>
          </cell>
          <cell r="CQ37" t="str">
            <v/>
          </cell>
          <cell r="CR37" t="str">
            <v>Listnaté měkké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>Ostatní listnaté tvrdé</v>
          </cell>
          <cell r="CX37" t="str">
            <v/>
          </cell>
          <cell r="CY37" t="str">
            <v/>
          </cell>
          <cell r="CZ37" t="str">
            <v/>
          </cell>
          <cell r="DA37" t="str">
            <v/>
          </cell>
          <cell r="DB37" t="str">
            <v>20.05.25 11:04:38,496314000</v>
          </cell>
          <cell r="DC37">
            <v>21768</v>
          </cell>
          <cell r="DD37">
            <v>0</v>
          </cell>
          <cell r="DE37" t="str">
            <v>y4gk9hq</v>
          </cell>
          <cell r="DF37" t="str">
            <v>1</v>
          </cell>
          <cell r="DG37">
            <v>3</v>
          </cell>
          <cell r="DH37">
            <v>100</v>
          </cell>
          <cell r="DI37" t="str">
            <v>20-50 tis.m3</v>
          </cell>
        </row>
        <row r="38">
          <cell r="A38">
            <v>183</v>
          </cell>
          <cell r="B38">
            <v>45790.409953703704</v>
          </cell>
          <cell r="C38" t="str">
            <v>26745160</v>
          </cell>
          <cell r="D38" t="str">
            <v>roubicek@drevokomplex.com</v>
          </cell>
          <cell r="E38" t="str">
            <v>Roubíček Jiří</v>
          </cell>
          <cell r="F38" t="str">
            <v>775 550 600</v>
          </cell>
          <cell r="G38" t="str">
            <v>Dřevokomplex R+R, s.r.o.</v>
          </cell>
          <cell r="H38" t="str">
            <v>Beroun</v>
          </cell>
          <cell r="I38" t="str">
            <v>Libomyšl</v>
          </cell>
          <cell r="J38" t="str">
            <v>Libomyšl 6</v>
          </cell>
          <cell r="L38" t="str">
            <v>26723</v>
          </cell>
          <cell r="M38" t="str">
            <v>001</v>
          </cell>
          <cell r="T38" t="str">
            <v>Manuální</v>
          </cell>
          <cell r="U38" t="str">
            <v>Automobilová</v>
          </cell>
          <cell r="V38">
            <v>15200</v>
          </cell>
          <cell r="W38">
            <v>18000</v>
          </cell>
          <cell r="X38">
            <v>19800</v>
          </cell>
          <cell r="Y38">
            <v>20000</v>
          </cell>
          <cell r="Z38" t="str">
            <v>SM,JD</v>
          </cell>
          <cell r="AA38">
            <v>0</v>
          </cell>
          <cell r="AB38">
            <v>15</v>
          </cell>
          <cell r="AC38">
            <v>18</v>
          </cell>
          <cell r="AD38" t="str">
            <v/>
          </cell>
          <cell r="AE38" t="str">
            <v>BO</v>
          </cell>
          <cell r="AF38">
            <v>10</v>
          </cell>
          <cell r="AG38">
            <v>2</v>
          </cell>
          <cell r="AH38">
            <v>45</v>
          </cell>
          <cell r="AI38" t="str">
            <v/>
          </cell>
          <cell r="AJ38" t="str">
            <v>MD</v>
          </cell>
          <cell r="AK38" t="str">
            <v/>
          </cell>
          <cell r="AL38" t="str">
            <v/>
          </cell>
          <cell r="AM38" t="str">
            <v/>
          </cell>
          <cell r="AN38" t="str">
            <v/>
          </cell>
          <cell r="AO38" t="str">
            <v>BK</v>
          </cell>
          <cell r="AP38">
            <v>5</v>
          </cell>
          <cell r="AQ38" t="str">
            <v/>
          </cell>
          <cell r="AR38" t="str">
            <v/>
          </cell>
          <cell r="AS38" t="str">
            <v/>
          </cell>
          <cell r="AT38" t="str">
            <v>DB</v>
          </cell>
          <cell r="AU38">
            <v>5</v>
          </cell>
          <cell r="AV38" t="str">
            <v/>
          </cell>
          <cell r="AW38" t="str">
            <v/>
          </cell>
          <cell r="AX38" t="str">
            <v/>
          </cell>
          <cell r="AY38" t="str">
            <v>BR</v>
          </cell>
          <cell r="AZ38" t="str">
            <v/>
          </cell>
          <cell r="BA38" t="str">
            <v/>
          </cell>
          <cell r="BB38" t="str">
            <v/>
          </cell>
          <cell r="BC38" t="str">
            <v/>
          </cell>
          <cell r="BD38" t="str">
            <v>Listnaté měkké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>Ostatní listnaté tvrdé</v>
          </cell>
          <cell r="BJ38" t="str">
            <v/>
          </cell>
          <cell r="BK38" t="str">
            <v/>
          </cell>
          <cell r="BL38" t="str">
            <v/>
          </cell>
          <cell r="BM38" t="str">
            <v/>
          </cell>
          <cell r="BN38" t="str">
            <v>SM,JD</v>
          </cell>
          <cell r="BO38" t="str">
            <v/>
          </cell>
          <cell r="BP38" t="str">
            <v/>
          </cell>
          <cell r="BQ38" t="str">
            <v/>
          </cell>
          <cell r="BR38" t="str">
            <v/>
          </cell>
          <cell r="BS38" t="str">
            <v>BO</v>
          </cell>
          <cell r="BT38" t="str">
            <v/>
          </cell>
          <cell r="BU38" t="str">
            <v/>
          </cell>
          <cell r="BV38" t="str">
            <v/>
          </cell>
          <cell r="BW38" t="str">
            <v/>
          </cell>
          <cell r="BX38" t="str">
            <v>MD</v>
          </cell>
          <cell r="BY38" t="str">
            <v/>
          </cell>
          <cell r="BZ38" t="str">
            <v/>
          </cell>
          <cell r="CA38" t="str">
            <v/>
          </cell>
          <cell r="CB38" t="str">
            <v/>
          </cell>
          <cell r="CC38" t="str">
            <v>BK</v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 t="str">
            <v>DB</v>
          </cell>
          <cell r="CI38" t="str">
            <v/>
          </cell>
          <cell r="CJ38" t="str">
            <v/>
          </cell>
          <cell r="CK38" t="str">
            <v/>
          </cell>
          <cell r="CL38" t="str">
            <v/>
          </cell>
          <cell r="CM38" t="str">
            <v>BR</v>
          </cell>
          <cell r="CN38" t="str">
            <v/>
          </cell>
          <cell r="CO38" t="str">
            <v/>
          </cell>
          <cell r="CP38" t="str">
            <v/>
          </cell>
          <cell r="CQ38" t="str">
            <v/>
          </cell>
          <cell r="CR38" t="str">
            <v>Listnaté měkké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>Ostatní listnaté tvrdé</v>
          </cell>
          <cell r="CX38" t="str">
            <v/>
          </cell>
          <cell r="CY38" t="str">
            <v/>
          </cell>
          <cell r="CZ38" t="str">
            <v/>
          </cell>
          <cell r="DA38" t="str">
            <v/>
          </cell>
          <cell r="DB38" t="str">
            <v>20.05.25 11:04:38,487560000</v>
          </cell>
          <cell r="DC38">
            <v>18900</v>
          </cell>
          <cell r="DD38">
            <v>0</v>
          </cell>
          <cell r="DE38" t="str">
            <v>nyb2a3</v>
          </cell>
          <cell r="DF38" t="str">
            <v>1</v>
          </cell>
          <cell r="DG38">
            <v>2</v>
          </cell>
          <cell r="DH38">
            <v>100</v>
          </cell>
          <cell r="DI38" t="str">
            <v>10-20 tis.m3</v>
          </cell>
        </row>
        <row r="39">
          <cell r="A39">
            <v>185</v>
          </cell>
          <cell r="B39">
            <v>45790.440034722225</v>
          </cell>
          <cell r="C39" t="str">
            <v>25510223</v>
          </cell>
          <cell r="D39" t="str">
            <v>hubackova@drevotrading.cz</v>
          </cell>
          <cell r="E39" t="str">
            <v>Lucie Hubáčková</v>
          </cell>
          <cell r="F39" t="str">
            <v>728340476</v>
          </cell>
          <cell r="G39" t="str">
            <v>Dřevotrading spol. s r.o.</v>
          </cell>
          <cell r="H39" t="str">
            <v>Brno-venkov</v>
          </cell>
          <cell r="I39" t="str">
            <v>Kuřim</v>
          </cell>
          <cell r="J39" t="str">
            <v>Tišnovská 305</v>
          </cell>
          <cell r="L39" t="str">
            <v>66434</v>
          </cell>
          <cell r="M39" t="str">
            <v>001</v>
          </cell>
          <cell r="T39" t="str">
            <v>Elektronická</v>
          </cell>
          <cell r="U39" t="str">
            <v>Automobilová</v>
          </cell>
          <cell r="V39">
            <v>1708</v>
          </cell>
          <cell r="W39">
            <v>710</v>
          </cell>
          <cell r="X39">
            <v>296</v>
          </cell>
          <cell r="Y39">
            <v>290</v>
          </cell>
          <cell r="Z39" t="str">
            <v>SM,JD</v>
          </cell>
          <cell r="AA39">
            <v>100</v>
          </cell>
          <cell r="AB39" t="str">
            <v/>
          </cell>
          <cell r="AC39" t="str">
            <v/>
          </cell>
          <cell r="AD39" t="str">
            <v/>
          </cell>
          <cell r="AE39" t="str">
            <v>BO</v>
          </cell>
          <cell r="AF39" t="str">
            <v/>
          </cell>
          <cell r="AG39" t="str">
            <v/>
          </cell>
          <cell r="AH39" t="str">
            <v/>
          </cell>
          <cell r="AI39" t="str">
            <v/>
          </cell>
          <cell r="AJ39" t="str">
            <v>MD</v>
          </cell>
          <cell r="AK39" t="str">
            <v/>
          </cell>
          <cell r="AL39" t="str">
            <v/>
          </cell>
          <cell r="AM39" t="str">
            <v/>
          </cell>
          <cell r="AN39" t="str">
            <v/>
          </cell>
          <cell r="AO39" t="str">
            <v>BK</v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str">
            <v>DB</v>
          </cell>
          <cell r="AU39" t="str">
            <v/>
          </cell>
          <cell r="AV39" t="str">
            <v/>
          </cell>
          <cell r="AW39" t="str">
            <v/>
          </cell>
          <cell r="AX39" t="str">
            <v/>
          </cell>
          <cell r="AY39" t="str">
            <v>BR</v>
          </cell>
          <cell r="AZ39" t="str">
            <v/>
          </cell>
          <cell r="BA39" t="str">
            <v/>
          </cell>
          <cell r="BB39" t="str">
            <v/>
          </cell>
          <cell r="BC39" t="str">
            <v/>
          </cell>
          <cell r="BD39" t="str">
            <v>Listnaté měkké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>Ostatní listnaté tvrdé</v>
          </cell>
          <cell r="BJ39" t="str">
            <v/>
          </cell>
          <cell r="BK39" t="str">
            <v/>
          </cell>
          <cell r="BL39" t="str">
            <v/>
          </cell>
          <cell r="BM39" t="str">
            <v/>
          </cell>
          <cell r="BN39" t="str">
            <v>SM,JD</v>
          </cell>
          <cell r="BO39">
            <v>20</v>
          </cell>
          <cell r="BP39">
            <v>45</v>
          </cell>
          <cell r="BQ39" t="str">
            <v/>
          </cell>
          <cell r="BR39" t="str">
            <v/>
          </cell>
          <cell r="BS39" t="str">
            <v>BO</v>
          </cell>
          <cell r="BT39" t="str">
            <v/>
          </cell>
          <cell r="BU39" t="str">
            <v/>
          </cell>
          <cell r="BV39" t="str">
            <v/>
          </cell>
          <cell r="BW39" t="str">
            <v/>
          </cell>
          <cell r="BX39" t="str">
            <v>MD</v>
          </cell>
          <cell r="BY39" t="str">
            <v/>
          </cell>
          <cell r="BZ39" t="str">
            <v/>
          </cell>
          <cell r="CA39" t="str">
            <v/>
          </cell>
          <cell r="CB39" t="str">
            <v/>
          </cell>
          <cell r="CC39" t="str">
            <v>BK</v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 t="str">
            <v>DB</v>
          </cell>
          <cell r="CI39" t="str">
            <v/>
          </cell>
          <cell r="CJ39" t="str">
            <v/>
          </cell>
          <cell r="CK39" t="str">
            <v/>
          </cell>
          <cell r="CL39" t="str">
            <v/>
          </cell>
          <cell r="CM39" t="str">
            <v>BR</v>
          </cell>
          <cell r="CN39" t="str">
            <v/>
          </cell>
          <cell r="CO39" t="str">
            <v/>
          </cell>
          <cell r="CP39" t="str">
            <v/>
          </cell>
          <cell r="CQ39" t="str">
            <v/>
          </cell>
          <cell r="CR39" t="str">
            <v>Listnaté měkké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>Ostatní listnaté tvrdé</v>
          </cell>
          <cell r="CX39" t="str">
            <v/>
          </cell>
          <cell r="CY39" t="str">
            <v/>
          </cell>
          <cell r="CZ39" t="str">
            <v/>
          </cell>
          <cell r="DA39" t="str">
            <v/>
          </cell>
          <cell r="DB39" t="str">
            <v>20.05.25 11:04:38,469264000</v>
          </cell>
          <cell r="DC39">
            <v>503</v>
          </cell>
          <cell r="DD39">
            <v>503</v>
          </cell>
          <cell r="DE39" t="str">
            <v>5yf2bw</v>
          </cell>
          <cell r="DF39" t="str">
            <v>1</v>
          </cell>
          <cell r="DG39">
            <v>2</v>
          </cell>
          <cell r="DH39">
            <v>100</v>
          </cell>
          <cell r="DI39" t="str">
            <v>do 2,5 tis.m3</v>
          </cell>
        </row>
        <row r="40">
          <cell r="A40">
            <v>187</v>
          </cell>
          <cell r="B40">
            <v>45791.194293981483</v>
          </cell>
          <cell r="C40" t="str">
            <v>15031110</v>
          </cell>
          <cell r="D40" t="str">
            <v>daniel.kropik@drevoterm.cz</v>
          </cell>
          <cell r="E40" t="str">
            <v>Pohl Zdeněk</v>
          </cell>
          <cell r="F40" t="str">
            <v>602467327</v>
          </cell>
          <cell r="G40" t="str">
            <v>Dřevoterm, s.r.o.</v>
          </cell>
          <cell r="H40" t="str">
            <v>Náchod</v>
          </cell>
          <cell r="I40" t="str">
            <v>Meziměstí</v>
          </cell>
          <cell r="J40" t="str">
            <v>Březová 60</v>
          </cell>
          <cell r="L40" t="str">
            <v>54983</v>
          </cell>
          <cell r="M40" t="str">
            <v>001</v>
          </cell>
          <cell r="O40" t="str">
            <v>Náchod</v>
          </cell>
          <cell r="P40" t="str">
            <v>Meziměstí</v>
          </cell>
          <cell r="Q40" t="str">
            <v>Tovární 452</v>
          </cell>
          <cell r="S40" t="str">
            <v>54981</v>
          </cell>
          <cell r="T40" t="str">
            <v>Elektronická</v>
          </cell>
          <cell r="U40" t="str">
            <v>Automobilová</v>
          </cell>
          <cell r="V40">
            <v>70098</v>
          </cell>
          <cell r="W40">
            <v>69315</v>
          </cell>
          <cell r="X40">
            <v>72360</v>
          </cell>
          <cell r="Y40">
            <v>75000</v>
          </cell>
          <cell r="Z40" t="str">
            <v>SM,JD</v>
          </cell>
          <cell r="AA40">
            <v>97</v>
          </cell>
          <cell r="AB40">
            <v>3</v>
          </cell>
          <cell r="AC40" t="str">
            <v/>
          </cell>
          <cell r="AD40" t="str">
            <v/>
          </cell>
          <cell r="AE40" t="str">
            <v>BO</v>
          </cell>
          <cell r="AF40" t="str">
            <v/>
          </cell>
          <cell r="AG40" t="str">
            <v/>
          </cell>
          <cell r="AH40" t="str">
            <v/>
          </cell>
          <cell r="AI40" t="str">
            <v/>
          </cell>
          <cell r="AJ40" t="str">
            <v>MD</v>
          </cell>
          <cell r="AK40" t="str">
            <v/>
          </cell>
          <cell r="AL40" t="str">
            <v/>
          </cell>
          <cell r="AM40" t="str">
            <v/>
          </cell>
          <cell r="AN40" t="str">
            <v/>
          </cell>
          <cell r="AO40" t="str">
            <v>BK</v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>DB</v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>BR</v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>Listnaté měkké</v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  <cell r="BI40" t="str">
            <v>Ostatní listnaté tvrdé</v>
          </cell>
          <cell r="BJ40" t="str">
            <v/>
          </cell>
          <cell r="BK40" t="str">
            <v/>
          </cell>
          <cell r="BL40" t="str">
            <v/>
          </cell>
          <cell r="BM40" t="str">
            <v/>
          </cell>
          <cell r="BN40" t="str">
            <v>SM,JD</v>
          </cell>
          <cell r="BO40">
            <v>16</v>
          </cell>
          <cell r="BP40">
            <v>60</v>
          </cell>
          <cell r="BQ40" t="str">
            <v/>
          </cell>
          <cell r="BR40" t="str">
            <v/>
          </cell>
          <cell r="BS40" t="str">
            <v>BO</v>
          </cell>
          <cell r="BT40">
            <v>20</v>
          </cell>
          <cell r="BU40">
            <v>50</v>
          </cell>
          <cell r="BV40" t="str">
            <v/>
          </cell>
          <cell r="BW40" t="str">
            <v/>
          </cell>
          <cell r="BX40" t="str">
            <v>MD</v>
          </cell>
          <cell r="BY40" t="str">
            <v/>
          </cell>
          <cell r="BZ40" t="str">
            <v/>
          </cell>
          <cell r="CA40" t="str">
            <v/>
          </cell>
          <cell r="CB40" t="str">
            <v/>
          </cell>
          <cell r="CC40" t="str">
            <v>BK</v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 t="str">
            <v>DB</v>
          </cell>
          <cell r="CI40" t="str">
            <v/>
          </cell>
          <cell r="CJ40" t="str">
            <v/>
          </cell>
          <cell r="CK40" t="str">
            <v/>
          </cell>
          <cell r="CL40" t="str">
            <v/>
          </cell>
          <cell r="CM40" t="str">
            <v>BR</v>
          </cell>
          <cell r="CN40" t="str">
            <v/>
          </cell>
          <cell r="CO40" t="str">
            <v/>
          </cell>
          <cell r="CP40" t="str">
            <v/>
          </cell>
          <cell r="CQ40" t="str">
            <v/>
          </cell>
          <cell r="CR40" t="str">
            <v>Listnaté měkké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>Ostatní listnaté tvrdé</v>
          </cell>
          <cell r="CX40" t="str">
            <v/>
          </cell>
          <cell r="CY40" t="str">
            <v/>
          </cell>
          <cell r="CZ40" t="str">
            <v/>
          </cell>
          <cell r="DA40" t="str">
            <v/>
          </cell>
          <cell r="DB40" t="str">
            <v>20.05.25 11:04:38,452915000</v>
          </cell>
          <cell r="DC40">
            <v>70837.5</v>
          </cell>
          <cell r="DD40">
            <v>68712.375</v>
          </cell>
          <cell r="DE40" t="str">
            <v>rz22bv</v>
          </cell>
          <cell r="DF40" t="str">
            <v>1</v>
          </cell>
          <cell r="DG40">
            <v>2</v>
          </cell>
          <cell r="DH40">
            <v>100</v>
          </cell>
          <cell r="DI40" t="str">
            <v>50-100 tis.m3</v>
          </cell>
        </row>
        <row r="41">
          <cell r="A41">
            <v>188</v>
          </cell>
          <cell r="B41">
            <v>45791.275520833333</v>
          </cell>
          <cell r="C41" t="str">
            <v>73091553</v>
          </cell>
          <cell r="D41" t="str">
            <v>milan.zeman@centrum.cz</v>
          </cell>
          <cell r="E41" t="str">
            <v>Milan Zeman</v>
          </cell>
          <cell r="F41" t="str">
            <v>603868009</v>
          </cell>
          <cell r="G41" t="str">
            <v>Milan Zeman</v>
          </cell>
          <cell r="H41" t="str">
            <v>Vsetín</v>
          </cell>
          <cell r="I41" t="str">
            <v>Zubří</v>
          </cell>
          <cell r="J41" t="str">
            <v>Zemanky 1170</v>
          </cell>
          <cell r="L41" t="str">
            <v>75654</v>
          </cell>
          <cell r="M41" t="str">
            <v>001</v>
          </cell>
          <cell r="N41" t="str">
            <v>Pila Mořkov</v>
          </cell>
          <cell r="O41" t="str">
            <v>Nový Jičín</v>
          </cell>
          <cell r="P41" t="str">
            <v>Mořkov</v>
          </cell>
          <cell r="Q41" t="str">
            <v>Nové Domky 270</v>
          </cell>
          <cell r="S41" t="str">
            <v>74272</v>
          </cell>
          <cell r="T41" t="str">
            <v>Manuální</v>
          </cell>
          <cell r="U41" t="str">
            <v>Automobilová</v>
          </cell>
          <cell r="V41">
            <v>25000</v>
          </cell>
          <cell r="W41">
            <v>18000</v>
          </cell>
          <cell r="X41">
            <v>16000</v>
          </cell>
          <cell r="Y41">
            <v>18000</v>
          </cell>
          <cell r="Z41" t="str">
            <v>SM,JD</v>
          </cell>
          <cell r="AA41">
            <v>46</v>
          </cell>
          <cell r="AB41">
            <v>5</v>
          </cell>
          <cell r="AC41" t="str">
            <v/>
          </cell>
          <cell r="AD41" t="str">
            <v/>
          </cell>
          <cell r="AE41" t="str">
            <v>BO</v>
          </cell>
          <cell r="AF41" t="str">
            <v/>
          </cell>
          <cell r="AG41" t="str">
            <v/>
          </cell>
          <cell r="AH41" t="str">
            <v/>
          </cell>
          <cell r="AI41" t="str">
            <v/>
          </cell>
          <cell r="AJ41" t="str">
            <v>MD</v>
          </cell>
          <cell r="AK41">
            <v>3</v>
          </cell>
          <cell r="AL41" t="str">
            <v/>
          </cell>
          <cell r="AM41" t="str">
            <v/>
          </cell>
          <cell r="AN41" t="str">
            <v/>
          </cell>
          <cell r="AO41" t="str">
            <v>BK</v>
          </cell>
          <cell r="AP41">
            <v>40</v>
          </cell>
          <cell r="AQ41" t="str">
            <v/>
          </cell>
          <cell r="AR41" t="str">
            <v/>
          </cell>
          <cell r="AS41" t="str">
            <v/>
          </cell>
          <cell r="AT41" t="str">
            <v>DB</v>
          </cell>
          <cell r="AU41">
            <v>2</v>
          </cell>
          <cell r="AV41" t="str">
            <v/>
          </cell>
          <cell r="AW41" t="str">
            <v/>
          </cell>
          <cell r="AX41" t="str">
            <v/>
          </cell>
          <cell r="AY41" t="str">
            <v>BR</v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>Listnaté měkké</v>
          </cell>
          <cell r="BE41">
            <v>2</v>
          </cell>
          <cell r="BF41" t="str">
            <v/>
          </cell>
          <cell r="BG41" t="str">
            <v/>
          </cell>
          <cell r="BH41" t="str">
            <v/>
          </cell>
          <cell r="BI41" t="str">
            <v>Ostatní listnaté tvrdé</v>
          </cell>
          <cell r="BJ41">
            <v>2</v>
          </cell>
          <cell r="BK41" t="str">
            <v/>
          </cell>
          <cell r="BL41" t="str">
            <v/>
          </cell>
          <cell r="BM41" t="str">
            <v/>
          </cell>
          <cell r="BN41" t="str">
            <v>SM,JD</v>
          </cell>
          <cell r="BO41">
            <v>25</v>
          </cell>
          <cell r="BP41">
            <v>60</v>
          </cell>
          <cell r="BQ41" t="str">
            <v/>
          </cell>
          <cell r="BR41" t="str">
            <v/>
          </cell>
          <cell r="BS41" t="str">
            <v>BO</v>
          </cell>
          <cell r="BT41" t="str">
            <v/>
          </cell>
          <cell r="BU41" t="str">
            <v/>
          </cell>
          <cell r="BV41" t="str">
            <v/>
          </cell>
          <cell r="BW41" t="str">
            <v/>
          </cell>
          <cell r="BX41" t="str">
            <v>MD</v>
          </cell>
          <cell r="BY41">
            <v>25</v>
          </cell>
          <cell r="BZ41">
            <v>60</v>
          </cell>
          <cell r="CA41" t="str">
            <v/>
          </cell>
          <cell r="CB41" t="str">
            <v/>
          </cell>
          <cell r="CC41" t="str">
            <v>BK</v>
          </cell>
          <cell r="CD41">
            <v>35</v>
          </cell>
          <cell r="CE41">
            <v>115</v>
          </cell>
          <cell r="CF41" t="str">
            <v/>
          </cell>
          <cell r="CG41" t="str">
            <v/>
          </cell>
          <cell r="CH41" t="str">
            <v>DB</v>
          </cell>
          <cell r="CI41">
            <v>30</v>
          </cell>
          <cell r="CJ41">
            <v>115</v>
          </cell>
          <cell r="CK41" t="str">
            <v/>
          </cell>
          <cell r="CL41" t="str">
            <v/>
          </cell>
          <cell r="CM41" t="str">
            <v>BR</v>
          </cell>
          <cell r="CN41" t="str">
            <v/>
          </cell>
          <cell r="CO41" t="str">
            <v/>
          </cell>
          <cell r="CP41" t="str">
            <v/>
          </cell>
          <cell r="CQ41" t="str">
            <v/>
          </cell>
          <cell r="CR41" t="str">
            <v>Listnaté měkké</v>
          </cell>
          <cell r="CS41">
            <v>30</v>
          </cell>
          <cell r="CT41">
            <v>60</v>
          </cell>
          <cell r="CU41" t="str">
            <v/>
          </cell>
          <cell r="CV41" t="str">
            <v/>
          </cell>
          <cell r="CW41" t="str">
            <v>Ostatní listnaté tvrdé</v>
          </cell>
          <cell r="CX41">
            <v>30</v>
          </cell>
          <cell r="CY41">
            <v>75</v>
          </cell>
          <cell r="CZ41" t="str">
            <v/>
          </cell>
          <cell r="DA41" t="str">
            <v/>
          </cell>
          <cell r="DB41" t="str">
            <v>20.05.25 11:04:38,442073000</v>
          </cell>
          <cell r="DC41">
            <v>17000</v>
          </cell>
          <cell r="DD41">
            <v>7820</v>
          </cell>
          <cell r="DE41" t="str">
            <v>jpxk8n</v>
          </cell>
          <cell r="DF41" t="str">
            <v>1</v>
          </cell>
          <cell r="DG41">
            <v>2</v>
          </cell>
          <cell r="DH41">
            <v>100</v>
          </cell>
          <cell r="DI41" t="str">
            <v>10-20 tis.m3</v>
          </cell>
        </row>
        <row r="42">
          <cell r="A42">
            <v>190</v>
          </cell>
          <cell r="B42">
            <v>45791.366226851853</v>
          </cell>
          <cell r="C42" t="str">
            <v>25186264</v>
          </cell>
          <cell r="D42" t="str">
            <v>lubos@pasak.cz</v>
          </cell>
          <cell r="E42" t="str">
            <v>Lubos Pasak</v>
          </cell>
          <cell r="F42" t="str">
            <v>602226640</v>
          </cell>
          <cell r="G42" t="str">
            <v>Pila Pasák a. s.</v>
          </cell>
          <cell r="H42" t="str">
            <v>Tábor</v>
          </cell>
          <cell r="I42" t="str">
            <v>Planá nad Lužnicí</v>
          </cell>
          <cell r="J42" t="str">
            <v>Husova 124</v>
          </cell>
          <cell r="L42" t="str">
            <v>39111</v>
          </cell>
          <cell r="M42" t="str">
            <v>001</v>
          </cell>
          <cell r="T42" t="str">
            <v>Elektronická</v>
          </cell>
          <cell r="U42" t="str">
            <v>Automobilová</v>
          </cell>
          <cell r="V42">
            <v>38000</v>
          </cell>
          <cell r="W42">
            <v>45000</v>
          </cell>
          <cell r="X42">
            <v>53000</v>
          </cell>
          <cell r="Y42">
            <v>90000</v>
          </cell>
          <cell r="Z42" t="str">
            <v>SM,JD</v>
          </cell>
          <cell r="AA42">
            <v>50</v>
          </cell>
          <cell r="AB42" t="str">
            <v/>
          </cell>
          <cell r="AC42" t="str">
            <v/>
          </cell>
          <cell r="AD42" t="str">
            <v/>
          </cell>
          <cell r="AE42" t="str">
            <v>BO</v>
          </cell>
          <cell r="AF42">
            <v>50</v>
          </cell>
          <cell r="AG42" t="str">
            <v/>
          </cell>
          <cell r="AH42" t="str">
            <v/>
          </cell>
          <cell r="AI42" t="str">
            <v/>
          </cell>
          <cell r="AJ42" t="str">
            <v>MD</v>
          </cell>
          <cell r="AK42" t="str">
            <v/>
          </cell>
          <cell r="AL42" t="str">
            <v/>
          </cell>
          <cell r="AM42" t="str">
            <v/>
          </cell>
          <cell r="AN42" t="str">
            <v/>
          </cell>
          <cell r="AO42" t="str">
            <v>BK</v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>DB</v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>BR</v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>Listnaté měkké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>Ostatní listnaté tvrdé</v>
          </cell>
          <cell r="BJ42" t="str">
            <v/>
          </cell>
          <cell r="BK42" t="str">
            <v/>
          </cell>
          <cell r="BL42" t="str">
            <v/>
          </cell>
          <cell r="BM42" t="str">
            <v/>
          </cell>
          <cell r="BN42" t="str">
            <v>SM,JD</v>
          </cell>
          <cell r="BO42">
            <v>20</v>
          </cell>
          <cell r="BP42">
            <v>35</v>
          </cell>
          <cell r="BQ42" t="str">
            <v/>
          </cell>
          <cell r="BR42" t="str">
            <v/>
          </cell>
          <cell r="BS42" t="str">
            <v>BO</v>
          </cell>
          <cell r="BT42">
            <v>20</v>
          </cell>
          <cell r="BU42">
            <v>35</v>
          </cell>
          <cell r="BV42" t="str">
            <v/>
          </cell>
          <cell r="BW42" t="str">
            <v/>
          </cell>
          <cell r="BX42" t="str">
            <v>MD</v>
          </cell>
          <cell r="BY42" t="str">
            <v/>
          </cell>
          <cell r="BZ42" t="str">
            <v/>
          </cell>
          <cell r="CA42" t="str">
            <v/>
          </cell>
          <cell r="CB42" t="str">
            <v/>
          </cell>
          <cell r="CC42" t="str">
            <v>BK</v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 t="str">
            <v>DB</v>
          </cell>
          <cell r="CI42" t="str">
            <v/>
          </cell>
          <cell r="CJ42" t="str">
            <v/>
          </cell>
          <cell r="CK42" t="str">
            <v/>
          </cell>
          <cell r="CL42" t="str">
            <v/>
          </cell>
          <cell r="CM42" t="str">
            <v>BR</v>
          </cell>
          <cell r="CN42" t="str">
            <v/>
          </cell>
          <cell r="CO42" t="str">
            <v/>
          </cell>
          <cell r="CP42" t="str">
            <v/>
          </cell>
          <cell r="CQ42" t="str">
            <v/>
          </cell>
          <cell r="CR42" t="str">
            <v>Listnaté měkké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>Ostatní listnaté tvrdé</v>
          </cell>
          <cell r="CX42" t="str">
            <v/>
          </cell>
          <cell r="CY42" t="str">
            <v/>
          </cell>
          <cell r="CZ42" t="str">
            <v/>
          </cell>
          <cell r="DA42" t="str">
            <v/>
          </cell>
          <cell r="DB42" t="str">
            <v>20.05.25 11:04:38,426113000</v>
          </cell>
          <cell r="DC42">
            <v>49000</v>
          </cell>
          <cell r="DD42">
            <v>24500</v>
          </cell>
          <cell r="DE42" t="str">
            <v>ano</v>
          </cell>
          <cell r="DF42" t="str">
            <v>1</v>
          </cell>
          <cell r="DG42">
            <v>2</v>
          </cell>
          <cell r="DH42">
            <v>100</v>
          </cell>
          <cell r="DI42" t="str">
            <v>20-50 tis.m3</v>
          </cell>
        </row>
        <row r="43">
          <cell r="A43">
            <v>191</v>
          </cell>
          <cell r="B43">
            <v>45792.217303240737</v>
          </cell>
          <cell r="C43" t="str">
            <v>43367151</v>
          </cell>
          <cell r="D43" t="str">
            <v>info@pilakamenna.cz</v>
          </cell>
          <cell r="E43" t="str">
            <v>Miroslav Krejčí</v>
          </cell>
          <cell r="F43" t="str">
            <v>775660589</v>
          </cell>
          <cell r="G43" t="str">
            <v>Miroslav Krejčí</v>
          </cell>
          <cell r="H43" t="str">
            <v>Třebíč</v>
          </cell>
          <cell r="I43" t="str">
            <v>Hodov 5</v>
          </cell>
          <cell r="J43" t="str">
            <v>5</v>
          </cell>
          <cell r="L43" t="str">
            <v>67504</v>
          </cell>
          <cell r="M43" t="str">
            <v>111</v>
          </cell>
          <cell r="O43" t="str">
            <v>Třebíč</v>
          </cell>
          <cell r="P43" t="str">
            <v>Kamenná</v>
          </cell>
          <cell r="Q43" t="str">
            <v>78</v>
          </cell>
          <cell r="S43" t="str">
            <v>67503</v>
          </cell>
          <cell r="T43" t="str">
            <v>Elektronická</v>
          </cell>
          <cell r="U43" t="str">
            <v>Automobilová</v>
          </cell>
          <cell r="V43">
            <v>51000</v>
          </cell>
          <cell r="W43">
            <v>52000</v>
          </cell>
          <cell r="X43">
            <v>52000</v>
          </cell>
          <cell r="Y43">
            <v>55000</v>
          </cell>
          <cell r="Z43" t="str">
            <v>SM,JD</v>
          </cell>
          <cell r="AA43">
            <v>70</v>
          </cell>
          <cell r="AB43">
            <v>10</v>
          </cell>
          <cell r="AC43">
            <v>10</v>
          </cell>
          <cell r="AD43" t="str">
            <v/>
          </cell>
          <cell r="AE43" t="str">
            <v>BO</v>
          </cell>
          <cell r="AF43">
            <v>10</v>
          </cell>
          <cell r="AG43" t="str">
            <v/>
          </cell>
          <cell r="AH43" t="str">
            <v/>
          </cell>
          <cell r="AI43" t="str">
            <v/>
          </cell>
          <cell r="AJ43" t="str">
            <v>MD</v>
          </cell>
          <cell r="AK43" t="str">
            <v/>
          </cell>
          <cell r="AL43" t="str">
            <v/>
          </cell>
          <cell r="AM43" t="str">
            <v/>
          </cell>
          <cell r="AN43" t="str">
            <v/>
          </cell>
          <cell r="AO43" t="str">
            <v>BK</v>
          </cell>
          <cell r="AP43" t="str">
            <v/>
          </cell>
          <cell r="AQ43" t="str">
            <v/>
          </cell>
          <cell r="AR43" t="str">
            <v/>
          </cell>
          <cell r="AS43" t="str">
            <v/>
          </cell>
          <cell r="AT43" t="str">
            <v>DB</v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 t="str">
            <v>BR</v>
          </cell>
          <cell r="AZ43" t="str">
            <v/>
          </cell>
          <cell r="BA43" t="str">
            <v/>
          </cell>
          <cell r="BB43" t="str">
            <v/>
          </cell>
          <cell r="BC43" t="str">
            <v/>
          </cell>
          <cell r="BD43" t="str">
            <v>Listnaté měkké</v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  <cell r="BI43" t="str">
            <v>Ostatní listnaté tvrdé</v>
          </cell>
          <cell r="BJ43" t="str">
            <v/>
          </cell>
          <cell r="BK43" t="str">
            <v/>
          </cell>
          <cell r="BL43" t="str">
            <v/>
          </cell>
          <cell r="BM43" t="str">
            <v/>
          </cell>
          <cell r="BN43" t="str">
            <v>SM,JD</v>
          </cell>
          <cell r="BO43" t="str">
            <v/>
          </cell>
          <cell r="BP43" t="str">
            <v/>
          </cell>
          <cell r="BQ43" t="str">
            <v/>
          </cell>
          <cell r="BR43" t="str">
            <v/>
          </cell>
          <cell r="BS43" t="str">
            <v>BO</v>
          </cell>
          <cell r="BT43" t="str">
            <v/>
          </cell>
          <cell r="BU43" t="str">
            <v/>
          </cell>
          <cell r="BV43" t="str">
            <v/>
          </cell>
          <cell r="BW43" t="str">
            <v/>
          </cell>
          <cell r="BX43" t="str">
            <v>MD</v>
          </cell>
          <cell r="BY43" t="str">
            <v/>
          </cell>
          <cell r="BZ43" t="str">
            <v/>
          </cell>
          <cell r="CA43" t="str">
            <v/>
          </cell>
          <cell r="CB43" t="str">
            <v/>
          </cell>
          <cell r="CC43" t="str">
            <v>BK</v>
          </cell>
          <cell r="CD43" t="str">
            <v/>
          </cell>
          <cell r="CE43" t="str">
            <v/>
          </cell>
          <cell r="CF43" t="str">
            <v/>
          </cell>
          <cell r="CG43" t="str">
            <v/>
          </cell>
          <cell r="CH43" t="str">
            <v>DB</v>
          </cell>
          <cell r="CI43" t="str">
            <v/>
          </cell>
          <cell r="CJ43" t="str">
            <v/>
          </cell>
          <cell r="CK43" t="str">
            <v/>
          </cell>
          <cell r="CL43" t="str">
            <v/>
          </cell>
          <cell r="CM43" t="str">
            <v>BR</v>
          </cell>
          <cell r="CN43" t="str">
            <v/>
          </cell>
          <cell r="CO43" t="str">
            <v/>
          </cell>
          <cell r="CP43" t="str">
            <v/>
          </cell>
          <cell r="CQ43" t="str">
            <v/>
          </cell>
          <cell r="CR43" t="str">
            <v>Listnaté měkké</v>
          </cell>
          <cell r="CS43" t="str">
            <v/>
          </cell>
          <cell r="CT43" t="str">
            <v/>
          </cell>
          <cell r="CU43" t="str">
            <v/>
          </cell>
          <cell r="CV43" t="str">
            <v/>
          </cell>
          <cell r="CW43" t="str">
            <v>Ostatní listnaté tvrdé</v>
          </cell>
          <cell r="CX43" t="str">
            <v/>
          </cell>
          <cell r="CY43" t="str">
            <v/>
          </cell>
          <cell r="CZ43" t="str">
            <v/>
          </cell>
          <cell r="DA43" t="str">
            <v/>
          </cell>
          <cell r="DB43" t="str">
            <v>20.05.25 11:04:38,417307000</v>
          </cell>
          <cell r="DC43">
            <v>52000</v>
          </cell>
          <cell r="DD43">
            <v>36400</v>
          </cell>
          <cell r="DE43" t="str">
            <v>6p34eq6</v>
          </cell>
          <cell r="DF43" t="str">
            <v>1</v>
          </cell>
          <cell r="DG43">
            <v>2</v>
          </cell>
          <cell r="DH43">
            <v>100</v>
          </cell>
          <cell r="DI43" t="str">
            <v>50-100 tis.m3</v>
          </cell>
        </row>
        <row r="44">
          <cell r="A44">
            <v>192</v>
          </cell>
          <cell r="B44">
            <v>45792.25677083333</v>
          </cell>
          <cell r="C44" t="str">
            <v>25586670</v>
          </cell>
          <cell r="D44" t="str">
            <v>hoprog@seznam.cz</v>
          </cell>
          <cell r="E44" t="str">
            <v>Jan Prokeš</v>
          </cell>
          <cell r="F44" t="str">
            <v>608828422</v>
          </cell>
          <cell r="G44" t="str">
            <v>Hoprog, s.r.o.</v>
          </cell>
          <cell r="H44" t="str">
            <v>Znojmo</v>
          </cell>
          <cell r="I44" t="str">
            <v>Hostim</v>
          </cell>
          <cell r="J44" t="str">
            <v>Hostim 194</v>
          </cell>
          <cell r="L44" t="str">
            <v>67154</v>
          </cell>
          <cell r="M44" t="str">
            <v>001</v>
          </cell>
          <cell r="T44" t="str">
            <v>Manuální</v>
          </cell>
          <cell r="U44" t="str">
            <v>Automobilová</v>
          </cell>
          <cell r="V44">
            <v>2000</v>
          </cell>
          <cell r="W44">
            <v>1500</v>
          </cell>
          <cell r="X44">
            <v>1000</v>
          </cell>
          <cell r="Y44">
            <v>500</v>
          </cell>
          <cell r="Z44" t="str">
            <v>SM,JD</v>
          </cell>
          <cell r="AA44">
            <v>60</v>
          </cell>
          <cell r="AB44">
            <v>30</v>
          </cell>
          <cell r="AC44" t="str">
            <v/>
          </cell>
          <cell r="AD44" t="str">
            <v/>
          </cell>
          <cell r="AE44" t="str">
            <v>BO</v>
          </cell>
          <cell r="AF44">
            <v>5</v>
          </cell>
          <cell r="AG44" t="str">
            <v/>
          </cell>
          <cell r="AH44" t="str">
            <v/>
          </cell>
          <cell r="AI44" t="str">
            <v/>
          </cell>
          <cell r="AJ44" t="str">
            <v>MD</v>
          </cell>
          <cell r="AK44">
            <v>5</v>
          </cell>
          <cell r="AL44" t="str">
            <v/>
          </cell>
          <cell r="AM44" t="str">
            <v/>
          </cell>
          <cell r="AN44" t="str">
            <v/>
          </cell>
          <cell r="AO44" t="str">
            <v>BK</v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 t="str">
            <v>DB</v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>BR</v>
          </cell>
          <cell r="AZ44" t="str">
            <v/>
          </cell>
          <cell r="BA44" t="str">
            <v/>
          </cell>
          <cell r="BB44" t="str">
            <v/>
          </cell>
          <cell r="BC44" t="str">
            <v/>
          </cell>
          <cell r="BD44" t="str">
            <v>Listnaté měkké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>Ostatní listnaté tvrdé</v>
          </cell>
          <cell r="BJ44" t="str">
            <v/>
          </cell>
          <cell r="BK44" t="str">
            <v/>
          </cell>
          <cell r="BL44" t="str">
            <v/>
          </cell>
          <cell r="BM44" t="str">
            <v/>
          </cell>
          <cell r="BN44" t="str">
            <v>SM,JD</v>
          </cell>
          <cell r="BO44">
            <v>30</v>
          </cell>
          <cell r="BP44">
            <v>60</v>
          </cell>
          <cell r="BQ44" t="str">
            <v/>
          </cell>
          <cell r="BR44" t="str">
            <v/>
          </cell>
          <cell r="BS44" t="str">
            <v>BO</v>
          </cell>
          <cell r="BT44">
            <v>30</v>
          </cell>
          <cell r="BU44">
            <v>60</v>
          </cell>
          <cell r="BV44" t="str">
            <v/>
          </cell>
          <cell r="BW44" t="str">
            <v/>
          </cell>
          <cell r="BX44" t="str">
            <v>MD</v>
          </cell>
          <cell r="BY44" t="str">
            <v/>
          </cell>
          <cell r="BZ44" t="str">
            <v/>
          </cell>
          <cell r="CA44" t="str">
            <v/>
          </cell>
          <cell r="CB44" t="str">
            <v/>
          </cell>
          <cell r="CC44" t="str">
            <v>BK</v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 t="str">
            <v>DB</v>
          </cell>
          <cell r="CI44" t="str">
            <v/>
          </cell>
          <cell r="CJ44" t="str">
            <v/>
          </cell>
          <cell r="CK44" t="str">
            <v/>
          </cell>
          <cell r="CL44" t="str">
            <v/>
          </cell>
          <cell r="CM44" t="str">
            <v>BR</v>
          </cell>
          <cell r="CN44" t="str">
            <v/>
          </cell>
          <cell r="CO44" t="str">
            <v/>
          </cell>
          <cell r="CP44" t="str">
            <v/>
          </cell>
          <cell r="CQ44" t="str">
            <v/>
          </cell>
          <cell r="CR44" t="str">
            <v>Listnaté měkké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>Ostatní listnaté tvrdé</v>
          </cell>
          <cell r="CX44" t="str">
            <v/>
          </cell>
          <cell r="CY44" t="str">
            <v/>
          </cell>
          <cell r="CZ44" t="str">
            <v/>
          </cell>
          <cell r="DA44" t="str">
            <v/>
          </cell>
          <cell r="DB44" t="str">
            <v>20.05.25 11:04:38,407945000</v>
          </cell>
          <cell r="DC44">
            <v>1250</v>
          </cell>
          <cell r="DD44">
            <v>750</v>
          </cell>
          <cell r="DE44" t="str">
            <v>cw8am9</v>
          </cell>
          <cell r="DF44" t="str">
            <v>1</v>
          </cell>
          <cell r="DG44">
            <v>2</v>
          </cell>
          <cell r="DH44">
            <v>100</v>
          </cell>
          <cell r="DI44" t="str">
            <v>do 2,5 tis.m3</v>
          </cell>
        </row>
        <row r="45">
          <cell r="A45">
            <v>195</v>
          </cell>
          <cell r="B45">
            <v>45792.292962962965</v>
          </cell>
          <cell r="C45" t="str">
            <v>64618048</v>
          </cell>
          <cell r="D45" t="str">
            <v>kl.sebesta@seznam.cz</v>
          </cell>
          <cell r="E45" t="str">
            <v>Ing.Šebesta Karel</v>
          </cell>
          <cell r="F45" t="str">
            <v>+420602755300</v>
          </cell>
          <cell r="G45" t="str">
            <v>Bouzovská pila s.r.o.</v>
          </cell>
          <cell r="H45" t="str">
            <v>Olomouc</v>
          </cell>
          <cell r="I45" t="str">
            <v>Bouzov</v>
          </cell>
          <cell r="J45" t="str">
            <v>Bezděkov č.p.1</v>
          </cell>
          <cell r="L45" t="str">
            <v>78325</v>
          </cell>
          <cell r="M45" t="str">
            <v>001</v>
          </cell>
          <cell r="T45" t="str">
            <v>Manuální</v>
          </cell>
          <cell r="U45" t="str">
            <v>Automobilová</v>
          </cell>
          <cell r="V45">
            <v>3050</v>
          </cell>
          <cell r="W45">
            <v>2715</v>
          </cell>
          <cell r="X45">
            <v>2146</v>
          </cell>
          <cell r="Y45">
            <v>2500</v>
          </cell>
          <cell r="Z45" t="str">
            <v>SM,JD</v>
          </cell>
          <cell r="AA45">
            <v>12</v>
          </cell>
          <cell r="AB45">
            <v>8</v>
          </cell>
          <cell r="AC45" t="str">
            <v/>
          </cell>
          <cell r="AD45" t="str">
            <v/>
          </cell>
          <cell r="AE45" t="str">
            <v>BO</v>
          </cell>
          <cell r="AF45">
            <v>8</v>
          </cell>
          <cell r="AG45">
            <v>5</v>
          </cell>
          <cell r="AH45" t="str">
            <v/>
          </cell>
          <cell r="AI45" t="str">
            <v/>
          </cell>
          <cell r="AJ45" t="str">
            <v>MD</v>
          </cell>
          <cell r="AK45">
            <v>57</v>
          </cell>
          <cell r="AL45">
            <v>10</v>
          </cell>
          <cell r="AM45" t="str">
            <v/>
          </cell>
          <cell r="AN45" t="str">
            <v/>
          </cell>
          <cell r="AO45" t="str">
            <v>BK</v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 t="str">
            <v>DB</v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>BR</v>
          </cell>
          <cell r="AZ45" t="str">
            <v/>
          </cell>
          <cell r="BA45" t="str">
            <v/>
          </cell>
          <cell r="BB45" t="str">
            <v/>
          </cell>
          <cell r="BC45" t="str">
            <v/>
          </cell>
          <cell r="BD45" t="str">
            <v>Listnaté měkké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>Ostatní listnaté tvrdé</v>
          </cell>
          <cell r="BJ45" t="str">
            <v/>
          </cell>
          <cell r="BK45" t="str">
            <v/>
          </cell>
          <cell r="BL45" t="str">
            <v/>
          </cell>
          <cell r="BM45" t="str">
            <v/>
          </cell>
          <cell r="BN45" t="str">
            <v>SM,JD</v>
          </cell>
          <cell r="BO45">
            <v>20</v>
          </cell>
          <cell r="BP45">
            <v>50</v>
          </cell>
          <cell r="BQ45" t="str">
            <v/>
          </cell>
          <cell r="BR45" t="str">
            <v/>
          </cell>
          <cell r="BS45" t="str">
            <v>BO</v>
          </cell>
          <cell r="BT45">
            <v>20</v>
          </cell>
          <cell r="BU45">
            <v>50</v>
          </cell>
          <cell r="BV45" t="str">
            <v/>
          </cell>
          <cell r="BW45" t="str">
            <v/>
          </cell>
          <cell r="BX45" t="str">
            <v>MD</v>
          </cell>
          <cell r="BY45">
            <v>20</v>
          </cell>
          <cell r="BZ45">
            <v>50</v>
          </cell>
          <cell r="CA45" t="str">
            <v/>
          </cell>
          <cell r="CB45" t="str">
            <v/>
          </cell>
          <cell r="CC45" t="str">
            <v>BK</v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 t="str">
            <v>DB</v>
          </cell>
          <cell r="CI45" t="str">
            <v/>
          </cell>
          <cell r="CJ45" t="str">
            <v/>
          </cell>
          <cell r="CK45" t="str">
            <v/>
          </cell>
          <cell r="CL45" t="str">
            <v/>
          </cell>
          <cell r="CM45" t="str">
            <v>BR</v>
          </cell>
          <cell r="CN45" t="str">
            <v/>
          </cell>
          <cell r="CO45" t="str">
            <v/>
          </cell>
          <cell r="CP45" t="str">
            <v/>
          </cell>
          <cell r="CQ45" t="str">
            <v/>
          </cell>
          <cell r="CR45" t="str">
            <v>Listnaté měkké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>Ostatní listnaté tvrdé</v>
          </cell>
          <cell r="CX45" t="str">
            <v/>
          </cell>
          <cell r="CY45" t="str">
            <v/>
          </cell>
          <cell r="CZ45" t="str">
            <v/>
          </cell>
          <cell r="DA45" t="str">
            <v/>
          </cell>
          <cell r="DB45" t="str">
            <v>20.05.25 11:04:38,381804000</v>
          </cell>
          <cell r="DC45">
            <v>2430.5</v>
          </cell>
          <cell r="DD45">
            <v>291.65999999999997</v>
          </cell>
          <cell r="DE45" t="str">
            <v>3f9skhf</v>
          </cell>
          <cell r="DF45" t="str">
            <v>1</v>
          </cell>
          <cell r="DG45">
            <v>2</v>
          </cell>
          <cell r="DH45">
            <v>100</v>
          </cell>
          <cell r="DI45" t="str">
            <v>do 2,5 tis.m3</v>
          </cell>
        </row>
        <row r="46">
          <cell r="A46">
            <v>196</v>
          </cell>
          <cell r="B46">
            <v>45792.328148148146</v>
          </cell>
          <cell r="C46" t="str">
            <v>60853638</v>
          </cell>
          <cell r="D46" t="str">
            <v>profiles@email.cz</v>
          </cell>
          <cell r="E46" t="str">
            <v>Miroslav Petrák</v>
          </cell>
          <cell r="F46" t="str">
            <v>602454405</v>
          </cell>
          <cell r="G46" t="str">
            <v>Miroslav Petrák</v>
          </cell>
          <cell r="H46" t="str">
            <v>Jindřichův Hradec</v>
          </cell>
          <cell r="I46" t="str">
            <v>Jindřichův Hradec</v>
          </cell>
          <cell r="J46" t="str">
            <v>Na Piketě 909</v>
          </cell>
          <cell r="L46" t="str">
            <v>37701</v>
          </cell>
          <cell r="M46" t="str">
            <v>001</v>
          </cell>
          <cell r="N46" t="str">
            <v>Lhota u Číměře</v>
          </cell>
          <cell r="O46" t="str">
            <v>Jindřichův Hradec</v>
          </cell>
          <cell r="P46" t="str">
            <v>Lhota u Číměře</v>
          </cell>
          <cell r="Q46" t="str">
            <v>Lhota</v>
          </cell>
          <cell r="S46" t="str">
            <v>37832</v>
          </cell>
          <cell r="T46" t="str">
            <v>Manuální</v>
          </cell>
          <cell r="U46" t="str">
            <v>Automobilová</v>
          </cell>
          <cell r="V46">
            <v>10000</v>
          </cell>
          <cell r="W46">
            <v>10000</v>
          </cell>
          <cell r="X46">
            <v>10000</v>
          </cell>
          <cell r="Y46">
            <v>6000</v>
          </cell>
          <cell r="Z46" t="str">
            <v>SM,JD</v>
          </cell>
          <cell r="AA46">
            <v>100</v>
          </cell>
          <cell r="AB46" t="str">
            <v/>
          </cell>
          <cell r="AC46" t="str">
            <v/>
          </cell>
          <cell r="AD46" t="str">
            <v/>
          </cell>
          <cell r="AE46" t="str">
            <v>BO</v>
          </cell>
          <cell r="AF46" t="str">
            <v/>
          </cell>
          <cell r="AG46" t="str">
            <v/>
          </cell>
          <cell r="AH46" t="str">
            <v/>
          </cell>
          <cell r="AI46" t="str">
            <v/>
          </cell>
          <cell r="AJ46" t="str">
            <v>MD</v>
          </cell>
          <cell r="AK46" t="str">
            <v/>
          </cell>
          <cell r="AL46" t="str">
            <v/>
          </cell>
          <cell r="AM46" t="str">
            <v/>
          </cell>
          <cell r="AN46" t="str">
            <v/>
          </cell>
          <cell r="AO46" t="str">
            <v>BK</v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 t="str">
            <v>DB</v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>BR</v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 t="str">
            <v>Listnaté měkké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>Ostatní listnaté tvrdé</v>
          </cell>
          <cell r="BJ46" t="str">
            <v/>
          </cell>
          <cell r="BK46" t="str">
            <v/>
          </cell>
          <cell r="BL46" t="str">
            <v/>
          </cell>
          <cell r="BM46" t="str">
            <v/>
          </cell>
          <cell r="BN46" t="str">
            <v>SM,JD</v>
          </cell>
          <cell r="BO46" t="str">
            <v/>
          </cell>
          <cell r="BP46" t="str">
            <v/>
          </cell>
          <cell r="BQ46" t="str">
            <v/>
          </cell>
          <cell r="BR46" t="str">
            <v/>
          </cell>
          <cell r="BS46" t="str">
            <v>BO</v>
          </cell>
          <cell r="BT46" t="str">
            <v/>
          </cell>
          <cell r="BU46" t="str">
            <v/>
          </cell>
          <cell r="BV46" t="str">
            <v/>
          </cell>
          <cell r="BW46" t="str">
            <v/>
          </cell>
          <cell r="BX46" t="str">
            <v>MD</v>
          </cell>
          <cell r="BY46" t="str">
            <v/>
          </cell>
          <cell r="BZ46" t="str">
            <v/>
          </cell>
          <cell r="CA46" t="str">
            <v/>
          </cell>
          <cell r="CB46" t="str">
            <v/>
          </cell>
          <cell r="CC46" t="str">
            <v>BK</v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 t="str">
            <v>DB</v>
          </cell>
          <cell r="CI46" t="str">
            <v/>
          </cell>
          <cell r="CJ46" t="str">
            <v/>
          </cell>
          <cell r="CK46" t="str">
            <v/>
          </cell>
          <cell r="CL46" t="str">
            <v/>
          </cell>
          <cell r="CM46" t="str">
            <v>BR</v>
          </cell>
          <cell r="CN46" t="str">
            <v/>
          </cell>
          <cell r="CO46" t="str">
            <v/>
          </cell>
          <cell r="CP46" t="str">
            <v/>
          </cell>
          <cell r="CQ46" t="str">
            <v/>
          </cell>
          <cell r="CR46" t="str">
            <v>Listnaté měkké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>Ostatní listnaté tvrdé</v>
          </cell>
          <cell r="CX46" t="str">
            <v/>
          </cell>
          <cell r="CY46" t="str">
            <v/>
          </cell>
          <cell r="CZ46" t="str">
            <v/>
          </cell>
          <cell r="DA46" t="str">
            <v/>
          </cell>
          <cell r="DB46" t="str">
            <v>20.05.25 11:04:38,372073000</v>
          </cell>
          <cell r="DC46">
            <v>10000</v>
          </cell>
          <cell r="DD46">
            <v>10000</v>
          </cell>
          <cell r="DE46" t="str">
            <v>axvsixq</v>
          </cell>
          <cell r="DF46" t="str">
            <v>1</v>
          </cell>
          <cell r="DG46">
            <v>2</v>
          </cell>
          <cell r="DH46">
            <v>100</v>
          </cell>
          <cell r="DI46" t="str">
            <v>5-10 tis.m3</v>
          </cell>
        </row>
        <row r="47">
          <cell r="A47">
            <v>198</v>
          </cell>
          <cell r="B47">
            <v>45792.331076388888</v>
          </cell>
          <cell r="C47" t="str">
            <v>16601394</v>
          </cell>
          <cell r="D47" t="str">
            <v>josef.zbranek@seznam.cz</v>
          </cell>
          <cell r="E47" t="str">
            <v>Josef Zbranek</v>
          </cell>
          <cell r="F47" t="str">
            <v>603219311</v>
          </cell>
          <cell r="G47" t="str">
            <v>Josef Zbranek</v>
          </cell>
          <cell r="H47" t="str">
            <v>Vsetín</v>
          </cell>
          <cell r="I47" t="str">
            <v>Vsetín</v>
          </cell>
          <cell r="J47" t="str">
            <v>Dolní náměstí 307</v>
          </cell>
          <cell r="L47" t="str">
            <v>75501</v>
          </cell>
          <cell r="M47" t="str">
            <v>001</v>
          </cell>
          <cell r="O47" t="str">
            <v>Vsetín</v>
          </cell>
          <cell r="P47" t="str">
            <v>Zubří</v>
          </cell>
          <cell r="Q47" t="str">
            <v>Hamerská 4</v>
          </cell>
          <cell r="S47" t="str">
            <v>75654</v>
          </cell>
          <cell r="T47" t="str">
            <v>Manuální</v>
          </cell>
          <cell r="U47" t="str">
            <v>Automobilová</v>
          </cell>
          <cell r="V47">
            <v>5500</v>
          </cell>
          <cell r="W47">
            <v>6000</v>
          </cell>
          <cell r="X47">
            <v>6000</v>
          </cell>
          <cell r="Y47">
            <v>6000</v>
          </cell>
          <cell r="Z47" t="str">
            <v>SM,JD</v>
          </cell>
          <cell r="AA47">
            <v>0</v>
          </cell>
          <cell r="AB47" t="str">
            <v/>
          </cell>
          <cell r="AC47" t="str">
            <v/>
          </cell>
          <cell r="AD47" t="str">
            <v/>
          </cell>
          <cell r="AE47" t="str">
            <v>BO</v>
          </cell>
          <cell r="AF47" t="str">
            <v/>
          </cell>
          <cell r="AG47" t="str">
            <v/>
          </cell>
          <cell r="AH47" t="str">
            <v/>
          </cell>
          <cell r="AI47" t="str">
            <v/>
          </cell>
          <cell r="AJ47" t="str">
            <v>MD</v>
          </cell>
          <cell r="AK47" t="str">
            <v/>
          </cell>
          <cell r="AL47" t="str">
            <v/>
          </cell>
          <cell r="AM47" t="str">
            <v/>
          </cell>
          <cell r="AN47" t="str">
            <v/>
          </cell>
          <cell r="AO47" t="str">
            <v>BK</v>
          </cell>
          <cell r="AP47">
            <v>63</v>
          </cell>
          <cell r="AQ47">
            <v>27</v>
          </cell>
          <cell r="AR47">
            <v>0</v>
          </cell>
          <cell r="AS47">
            <v>0</v>
          </cell>
          <cell r="AT47" t="str">
            <v>DB</v>
          </cell>
          <cell r="AU47">
            <v>7</v>
          </cell>
          <cell r="AV47">
            <v>3</v>
          </cell>
          <cell r="AW47">
            <v>0</v>
          </cell>
          <cell r="AX47">
            <v>0</v>
          </cell>
          <cell r="AY47" t="str">
            <v>BR</v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>Listnaté měkké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>Ostatní listnaté tvrdé</v>
          </cell>
          <cell r="BJ47" t="str">
            <v/>
          </cell>
          <cell r="BK47" t="str">
            <v/>
          </cell>
          <cell r="BL47" t="str">
            <v/>
          </cell>
          <cell r="BM47" t="str">
            <v/>
          </cell>
          <cell r="BN47" t="str">
            <v>SM,JD</v>
          </cell>
          <cell r="BO47" t="str">
            <v/>
          </cell>
          <cell r="BP47" t="str">
            <v/>
          </cell>
          <cell r="BQ47" t="str">
            <v/>
          </cell>
          <cell r="BR47" t="str">
            <v/>
          </cell>
          <cell r="BS47" t="str">
            <v>BO</v>
          </cell>
          <cell r="BT47" t="str">
            <v/>
          </cell>
          <cell r="BU47" t="str">
            <v/>
          </cell>
          <cell r="BV47" t="str">
            <v/>
          </cell>
          <cell r="BW47" t="str">
            <v/>
          </cell>
          <cell r="BX47" t="str">
            <v>MD</v>
          </cell>
          <cell r="BY47" t="str">
            <v/>
          </cell>
          <cell r="BZ47" t="str">
            <v/>
          </cell>
          <cell r="CA47" t="str">
            <v/>
          </cell>
          <cell r="CB47" t="str">
            <v/>
          </cell>
          <cell r="CC47" t="str">
            <v>BK</v>
          </cell>
          <cell r="CD47">
            <v>30</v>
          </cell>
          <cell r="CE47">
            <v>70</v>
          </cell>
          <cell r="CF47">
            <v>0</v>
          </cell>
          <cell r="CG47">
            <v>0</v>
          </cell>
          <cell r="CH47" t="str">
            <v>DB</v>
          </cell>
          <cell r="CI47">
            <v>30</v>
          </cell>
          <cell r="CJ47">
            <v>70</v>
          </cell>
          <cell r="CK47">
            <v>0</v>
          </cell>
          <cell r="CL47">
            <v>0</v>
          </cell>
          <cell r="CM47" t="str">
            <v>BR</v>
          </cell>
          <cell r="CN47" t="str">
            <v/>
          </cell>
          <cell r="CO47" t="str">
            <v/>
          </cell>
          <cell r="CP47" t="str">
            <v/>
          </cell>
          <cell r="CQ47" t="str">
            <v/>
          </cell>
          <cell r="CR47" t="str">
            <v>Listnaté měkké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>Ostatní listnaté tvrdé</v>
          </cell>
          <cell r="CX47" t="str">
            <v/>
          </cell>
          <cell r="CY47" t="str">
            <v/>
          </cell>
          <cell r="CZ47" t="str">
            <v/>
          </cell>
          <cell r="DA47" t="str">
            <v/>
          </cell>
          <cell r="DB47" t="str">
            <v>20.05.25 11:04:38,363418000</v>
          </cell>
          <cell r="DC47">
            <v>6000</v>
          </cell>
          <cell r="DD47">
            <v>0</v>
          </cell>
          <cell r="DF47">
            <v>1</v>
          </cell>
          <cell r="DG47">
            <v>1</v>
          </cell>
          <cell r="DH47">
            <v>100</v>
          </cell>
          <cell r="DI47" t="str">
            <v>5-10 tis.m3</v>
          </cell>
        </row>
        <row r="48">
          <cell r="A48">
            <v>199</v>
          </cell>
          <cell r="B48">
            <v>45792.350486111114</v>
          </cell>
          <cell r="C48" t="str">
            <v>45170479</v>
          </cell>
          <cell r="D48" t="str">
            <v>k.mlynkova@centrum.cz</v>
          </cell>
          <cell r="E48" t="str">
            <v>Mlýnek Milan</v>
          </cell>
          <cell r="F48" t="str">
            <v>603341589</v>
          </cell>
          <cell r="G48" t="str">
            <v>Milan Mlýnek</v>
          </cell>
          <cell r="H48" t="str">
            <v>Vsetín</v>
          </cell>
          <cell r="I48" t="str">
            <v>Valašské Meziříčí</v>
          </cell>
          <cell r="J48" t="str">
            <v>Hrachovec 240</v>
          </cell>
          <cell r="L48" t="str">
            <v>75701</v>
          </cell>
          <cell r="M48" t="str">
            <v>001</v>
          </cell>
          <cell r="O48" t="str">
            <v>Vsetín</v>
          </cell>
          <cell r="P48" t="str">
            <v>Valašské Meziříčí</v>
          </cell>
          <cell r="Q48" t="str">
            <v>Hrachovec bez č.p. - p.č. 94/1</v>
          </cell>
          <cell r="S48" t="str">
            <v>75701</v>
          </cell>
          <cell r="T48" t="str">
            <v>Manuální</v>
          </cell>
          <cell r="U48" t="str">
            <v>Automobilová</v>
          </cell>
          <cell r="V48">
            <v>0</v>
          </cell>
          <cell r="W48">
            <v>109</v>
          </cell>
          <cell r="X48">
            <v>19404</v>
          </cell>
          <cell r="Y48">
            <v>20000</v>
          </cell>
          <cell r="Z48" t="str">
            <v>SM,JD</v>
          </cell>
          <cell r="AA48">
            <v>50</v>
          </cell>
          <cell r="AB48" t="str">
            <v/>
          </cell>
          <cell r="AC48">
            <v>50</v>
          </cell>
          <cell r="AD48" t="str">
            <v/>
          </cell>
          <cell r="AE48" t="str">
            <v>BO</v>
          </cell>
          <cell r="AF48" t="str">
            <v/>
          </cell>
          <cell r="AG48" t="str">
            <v/>
          </cell>
          <cell r="AH48" t="str">
            <v/>
          </cell>
          <cell r="AI48" t="str">
            <v/>
          </cell>
          <cell r="AJ48" t="str">
            <v>MD</v>
          </cell>
          <cell r="AK48" t="str">
            <v/>
          </cell>
          <cell r="AL48" t="str">
            <v/>
          </cell>
          <cell r="AM48" t="str">
            <v/>
          </cell>
          <cell r="AN48" t="str">
            <v/>
          </cell>
          <cell r="AO48" t="str">
            <v>BK</v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>DB</v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>BR</v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>Listnaté měkké</v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>Ostatní listnaté tvrdé</v>
          </cell>
          <cell r="BJ48" t="str">
            <v/>
          </cell>
          <cell r="BK48" t="str">
            <v/>
          </cell>
          <cell r="BL48" t="str">
            <v/>
          </cell>
          <cell r="BM48" t="str">
            <v/>
          </cell>
          <cell r="BN48" t="str">
            <v>SM,JD</v>
          </cell>
          <cell r="BO48">
            <v>13</v>
          </cell>
          <cell r="BP48">
            <v>35</v>
          </cell>
          <cell r="BQ48">
            <v>13</v>
          </cell>
          <cell r="BR48">
            <v>35</v>
          </cell>
          <cell r="BS48" t="str">
            <v>BO</v>
          </cell>
          <cell r="BT48" t="str">
            <v/>
          </cell>
          <cell r="BU48" t="str">
            <v/>
          </cell>
          <cell r="BV48" t="str">
            <v/>
          </cell>
          <cell r="BW48" t="str">
            <v/>
          </cell>
          <cell r="BX48" t="str">
            <v>MD</v>
          </cell>
          <cell r="BY48" t="str">
            <v/>
          </cell>
          <cell r="BZ48" t="str">
            <v/>
          </cell>
          <cell r="CA48" t="str">
            <v/>
          </cell>
          <cell r="CB48" t="str">
            <v/>
          </cell>
          <cell r="CC48" t="str">
            <v>BK</v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 t="str">
            <v>DB</v>
          </cell>
          <cell r="CI48" t="str">
            <v/>
          </cell>
          <cell r="CJ48" t="str">
            <v/>
          </cell>
          <cell r="CK48" t="str">
            <v/>
          </cell>
          <cell r="CL48" t="str">
            <v/>
          </cell>
          <cell r="CM48" t="str">
            <v>BR</v>
          </cell>
          <cell r="CN48" t="str">
            <v/>
          </cell>
          <cell r="CO48" t="str">
            <v/>
          </cell>
          <cell r="CP48" t="str">
            <v/>
          </cell>
          <cell r="CQ48" t="str">
            <v/>
          </cell>
          <cell r="CR48" t="str">
            <v>Listnaté měkké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>Ostatní listnaté tvrdé</v>
          </cell>
          <cell r="CX48" t="str">
            <v/>
          </cell>
          <cell r="CY48" t="str">
            <v/>
          </cell>
          <cell r="CZ48" t="str">
            <v/>
          </cell>
          <cell r="DA48" t="str">
            <v/>
          </cell>
          <cell r="DB48" t="str">
            <v>20.05.25 11:04:38,355761000</v>
          </cell>
          <cell r="DC48">
            <v>9756.5</v>
          </cell>
          <cell r="DD48">
            <v>4878.25</v>
          </cell>
          <cell r="DE48" t="str">
            <v>478qe26</v>
          </cell>
          <cell r="DF48" t="str">
            <v>1</v>
          </cell>
          <cell r="DG48">
            <v>2</v>
          </cell>
          <cell r="DH48">
            <v>100</v>
          </cell>
          <cell r="DI48" t="str">
            <v>5-10 tis.m3</v>
          </cell>
        </row>
        <row r="49">
          <cell r="A49">
            <v>201</v>
          </cell>
          <cell r="B49">
            <v>45792.39984953704</v>
          </cell>
          <cell r="C49" t="str">
            <v>27606953</v>
          </cell>
          <cell r="D49" t="str">
            <v>caba@energoforest.cz</v>
          </cell>
          <cell r="E49" t="str">
            <v>Cába Zdeněk</v>
          </cell>
          <cell r="F49" t="str">
            <v>724524001</v>
          </cell>
          <cell r="G49" t="str">
            <v>ENERGOFOREST s.r.o.</v>
          </cell>
          <cell r="H49" t="str">
            <v>Český Krumlov</v>
          </cell>
          <cell r="I49" t="str">
            <v>Křemže</v>
          </cell>
          <cell r="J49" t="str">
            <v>Mříč 52</v>
          </cell>
          <cell r="L49" t="str">
            <v>38203</v>
          </cell>
          <cell r="M49" t="str">
            <v>001</v>
          </cell>
          <cell r="T49" t="str">
            <v>Manuální</v>
          </cell>
          <cell r="U49" t="str">
            <v>Automobilová</v>
          </cell>
          <cell r="V49">
            <v>15391</v>
          </cell>
          <cell r="W49">
            <v>18871</v>
          </cell>
          <cell r="X49">
            <v>18325</v>
          </cell>
          <cell r="Y49">
            <v>18500</v>
          </cell>
          <cell r="Z49" t="str">
            <v>SM,JD</v>
          </cell>
          <cell r="AA49">
            <v>58</v>
          </cell>
          <cell r="AB49">
            <v>5</v>
          </cell>
          <cell r="AC49">
            <v>0</v>
          </cell>
          <cell r="AD49">
            <v>0</v>
          </cell>
          <cell r="AE49" t="str">
            <v>BO</v>
          </cell>
          <cell r="AF49">
            <v>34</v>
          </cell>
          <cell r="AG49">
            <v>1</v>
          </cell>
          <cell r="AH49">
            <v>0</v>
          </cell>
          <cell r="AI49">
            <v>0</v>
          </cell>
          <cell r="AJ49" t="str">
            <v>MD</v>
          </cell>
          <cell r="AK49">
            <v>2</v>
          </cell>
          <cell r="AL49">
            <v>0</v>
          </cell>
          <cell r="AM49">
            <v>0</v>
          </cell>
          <cell r="AN49">
            <v>0</v>
          </cell>
          <cell r="AO49" t="str">
            <v>BK</v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T49" t="str">
            <v>DB</v>
          </cell>
          <cell r="AU49" t="str">
            <v/>
          </cell>
          <cell r="AV49" t="str">
            <v/>
          </cell>
          <cell r="AW49" t="str">
            <v/>
          </cell>
          <cell r="AX49" t="str">
            <v/>
          </cell>
          <cell r="AY49" t="str">
            <v>BR</v>
          </cell>
          <cell r="AZ49" t="str">
            <v/>
          </cell>
          <cell r="BA49" t="str">
            <v/>
          </cell>
          <cell r="BB49" t="str">
            <v/>
          </cell>
          <cell r="BC49" t="str">
            <v/>
          </cell>
          <cell r="BD49" t="str">
            <v>Listnaté měkké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>Ostatní listnaté tvrdé</v>
          </cell>
          <cell r="BJ49" t="str">
            <v/>
          </cell>
          <cell r="BK49" t="str">
            <v/>
          </cell>
          <cell r="BL49" t="str">
            <v/>
          </cell>
          <cell r="BM49" t="str">
            <v/>
          </cell>
          <cell r="BN49" t="str">
            <v>SM,JD</v>
          </cell>
          <cell r="BO49">
            <v>15</v>
          </cell>
          <cell r="BP49">
            <v>55</v>
          </cell>
          <cell r="BQ49" t="str">
            <v/>
          </cell>
          <cell r="BR49" t="str">
            <v/>
          </cell>
          <cell r="BS49" t="str">
            <v>BO</v>
          </cell>
          <cell r="BT49">
            <v>15</v>
          </cell>
          <cell r="BU49">
            <v>45</v>
          </cell>
          <cell r="BV49" t="str">
            <v/>
          </cell>
          <cell r="BW49" t="str">
            <v/>
          </cell>
          <cell r="BX49" t="str">
            <v>MD</v>
          </cell>
          <cell r="BY49">
            <v>15</v>
          </cell>
          <cell r="BZ49">
            <v>45</v>
          </cell>
          <cell r="CA49" t="str">
            <v/>
          </cell>
          <cell r="CB49" t="str">
            <v/>
          </cell>
          <cell r="CC49" t="str">
            <v>BK</v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 t="str">
            <v>DB</v>
          </cell>
          <cell r="CI49" t="str">
            <v/>
          </cell>
          <cell r="CJ49" t="str">
            <v/>
          </cell>
          <cell r="CK49" t="str">
            <v/>
          </cell>
          <cell r="CL49" t="str">
            <v/>
          </cell>
          <cell r="CM49" t="str">
            <v>BR</v>
          </cell>
          <cell r="CN49" t="str">
            <v/>
          </cell>
          <cell r="CO49" t="str">
            <v/>
          </cell>
          <cell r="CP49" t="str">
            <v/>
          </cell>
          <cell r="CQ49" t="str">
            <v/>
          </cell>
          <cell r="CR49" t="str">
            <v>Listnaté měkké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>Ostatní listnaté tvrdé</v>
          </cell>
          <cell r="CX49" t="str">
            <v/>
          </cell>
          <cell r="CY49" t="str">
            <v/>
          </cell>
          <cell r="CZ49" t="str">
            <v/>
          </cell>
          <cell r="DA49" t="str">
            <v/>
          </cell>
          <cell r="DB49" t="str">
            <v>20.05.25 11:04:38,338701000</v>
          </cell>
          <cell r="DC49">
            <v>18598</v>
          </cell>
          <cell r="DD49">
            <v>10786.84</v>
          </cell>
          <cell r="DE49" t="str">
            <v>r8a38d7</v>
          </cell>
          <cell r="DF49" t="str">
            <v>1</v>
          </cell>
          <cell r="DG49">
            <v>2</v>
          </cell>
          <cell r="DH49">
            <v>100</v>
          </cell>
          <cell r="DI49" t="str">
            <v>10-20 tis.m3</v>
          </cell>
        </row>
        <row r="50">
          <cell r="A50">
            <v>202</v>
          </cell>
          <cell r="B50">
            <v>45792.462569444448</v>
          </cell>
          <cell r="C50" t="str">
            <v>01451430</v>
          </cell>
          <cell r="D50" t="str">
            <v>info@pila-vlcek.cz</v>
          </cell>
          <cell r="E50" t="str">
            <v>Karel Vlček</v>
          </cell>
          <cell r="F50" t="str">
            <v>553787912</v>
          </cell>
          <cell r="G50" t="str">
            <v>Pila Karel Vlček, s.r.o.</v>
          </cell>
          <cell r="H50" t="str">
            <v>Opava</v>
          </cell>
          <cell r="I50" t="str">
            <v>Branka u Opavy</v>
          </cell>
          <cell r="J50" t="str">
            <v>258</v>
          </cell>
          <cell r="L50" t="str">
            <v>74741</v>
          </cell>
          <cell r="M50" t="str">
            <v>001</v>
          </cell>
          <cell r="N50" t="str">
            <v>Pila Karel Vlček, Branka u Opavy</v>
          </cell>
          <cell r="O50" t="str">
            <v>Opava</v>
          </cell>
          <cell r="T50" t="str">
            <v>Manuální</v>
          </cell>
          <cell r="U50" t="str">
            <v>Automobilová</v>
          </cell>
          <cell r="V50">
            <v>20945</v>
          </cell>
          <cell r="W50">
            <v>20627</v>
          </cell>
          <cell r="X50">
            <v>17896</v>
          </cell>
          <cell r="Y50">
            <v>20000</v>
          </cell>
          <cell r="Z50" t="str">
            <v>SM,JD</v>
          </cell>
          <cell r="AA50">
            <v>2</v>
          </cell>
          <cell r="AB50">
            <v>1</v>
          </cell>
          <cell r="AC50">
            <v>45</v>
          </cell>
          <cell r="AD50">
            <v>15</v>
          </cell>
          <cell r="AE50" t="str">
            <v>BO</v>
          </cell>
          <cell r="AF50">
            <v>1</v>
          </cell>
          <cell r="AG50">
            <v>2</v>
          </cell>
          <cell r="AH50">
            <v>10</v>
          </cell>
          <cell r="AI50">
            <v>5</v>
          </cell>
          <cell r="AJ50" t="str">
            <v>MD</v>
          </cell>
          <cell r="AK50">
            <v>2</v>
          </cell>
          <cell r="AL50">
            <v>2</v>
          </cell>
          <cell r="AM50">
            <v>5</v>
          </cell>
          <cell r="AN50">
            <v>5</v>
          </cell>
          <cell r="AO50" t="str">
            <v>BK</v>
          </cell>
          <cell r="AP50">
            <v>0</v>
          </cell>
          <cell r="AQ50" t="str">
            <v/>
          </cell>
          <cell r="AR50" t="str">
            <v/>
          </cell>
          <cell r="AS50" t="str">
            <v/>
          </cell>
          <cell r="AT50" t="str">
            <v>DB</v>
          </cell>
          <cell r="AU50">
            <v>0</v>
          </cell>
          <cell r="AV50" t="str">
            <v/>
          </cell>
          <cell r="AW50" t="str">
            <v/>
          </cell>
          <cell r="AX50" t="str">
            <v/>
          </cell>
          <cell r="AY50" t="str">
            <v>BR</v>
          </cell>
          <cell r="AZ50">
            <v>0</v>
          </cell>
          <cell r="BA50" t="str">
            <v/>
          </cell>
          <cell r="BB50" t="str">
            <v/>
          </cell>
          <cell r="BC50" t="str">
            <v/>
          </cell>
          <cell r="BD50" t="str">
            <v>Listnaté měkké</v>
          </cell>
          <cell r="BE50">
            <v>0</v>
          </cell>
          <cell r="BF50">
            <v>0</v>
          </cell>
          <cell r="BG50">
            <v>5</v>
          </cell>
          <cell r="BH50">
            <v>0</v>
          </cell>
          <cell r="BI50" t="str">
            <v>Ostatní listnaté tvrdé</v>
          </cell>
          <cell r="BJ50">
            <v>0</v>
          </cell>
          <cell r="BK50" t="str">
            <v/>
          </cell>
          <cell r="BL50" t="str">
            <v/>
          </cell>
          <cell r="BM50" t="str">
            <v/>
          </cell>
          <cell r="BN50" t="str">
            <v>SM,JD</v>
          </cell>
          <cell r="BO50">
            <v>20</v>
          </cell>
          <cell r="BP50">
            <v>60</v>
          </cell>
          <cell r="BQ50">
            <v>10</v>
          </cell>
          <cell r="BR50">
            <v>80</v>
          </cell>
          <cell r="BS50" t="str">
            <v>BO</v>
          </cell>
          <cell r="BT50">
            <v>20</v>
          </cell>
          <cell r="BU50">
            <v>60</v>
          </cell>
          <cell r="BV50">
            <v>15</v>
          </cell>
          <cell r="BW50">
            <v>80</v>
          </cell>
          <cell r="BX50" t="str">
            <v>MD</v>
          </cell>
          <cell r="BY50">
            <v>20</v>
          </cell>
          <cell r="BZ50">
            <v>60</v>
          </cell>
          <cell r="CA50">
            <v>10</v>
          </cell>
          <cell r="CB50">
            <v>80</v>
          </cell>
          <cell r="CC50" t="str">
            <v>BK</v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 t="str">
            <v>DB</v>
          </cell>
          <cell r="CI50" t="str">
            <v/>
          </cell>
          <cell r="CJ50" t="str">
            <v/>
          </cell>
          <cell r="CK50" t="str">
            <v/>
          </cell>
          <cell r="CL50" t="str">
            <v/>
          </cell>
          <cell r="CM50" t="str">
            <v>BR</v>
          </cell>
          <cell r="CN50" t="str">
            <v/>
          </cell>
          <cell r="CO50" t="str">
            <v/>
          </cell>
          <cell r="CP50" t="str">
            <v/>
          </cell>
          <cell r="CQ50" t="str">
            <v/>
          </cell>
          <cell r="CR50" t="str">
            <v>Listnaté měkké</v>
          </cell>
          <cell r="CS50">
            <v>0</v>
          </cell>
          <cell r="CT50">
            <v>0</v>
          </cell>
          <cell r="CU50">
            <v>15</v>
          </cell>
          <cell r="CV50">
            <v>80</v>
          </cell>
          <cell r="CW50" t="str">
            <v>Ostatní listnaté tvrdé</v>
          </cell>
          <cell r="CX50" t="str">
            <v/>
          </cell>
          <cell r="CY50" t="str">
            <v/>
          </cell>
          <cell r="CZ50" t="str">
            <v/>
          </cell>
          <cell r="DA50" t="str">
            <v/>
          </cell>
          <cell r="DB50" t="str">
            <v>20.05.25 11:04:38,330692000</v>
          </cell>
          <cell r="DC50">
            <v>19261.5</v>
          </cell>
          <cell r="DD50">
            <v>385.23</v>
          </cell>
          <cell r="DE50" t="str">
            <v>b8bruxg</v>
          </cell>
          <cell r="DF50" t="str">
            <v>1</v>
          </cell>
          <cell r="DG50">
            <v>2</v>
          </cell>
          <cell r="DH50">
            <v>100</v>
          </cell>
          <cell r="DI50" t="str">
            <v>10-20 tis.m3</v>
          </cell>
        </row>
        <row r="51">
          <cell r="A51">
            <v>203</v>
          </cell>
          <cell r="B51">
            <v>45792.510231481479</v>
          </cell>
          <cell r="C51" t="str">
            <v>04788214</v>
          </cell>
          <cell r="D51" t="str">
            <v>tvargl@centrum.cz</v>
          </cell>
          <cell r="E51" t="str">
            <v>Petr Tvarůžek</v>
          </cell>
          <cell r="F51" t="str">
            <v>604100723</v>
          </cell>
          <cell r="G51" t="str">
            <v>tvargl s.r.o.</v>
          </cell>
          <cell r="H51" t="str">
            <v>Nový Jičín</v>
          </cell>
          <cell r="I51" t="str">
            <v>Odry</v>
          </cell>
          <cell r="J51" t="str">
            <v>Masarykovo naměstí 21/20</v>
          </cell>
          <cell r="L51" t="str">
            <v>74235</v>
          </cell>
          <cell r="M51" t="str">
            <v>001</v>
          </cell>
          <cell r="N51" t="str">
            <v>Pila Odry</v>
          </cell>
          <cell r="T51" t="str">
            <v>Manuální</v>
          </cell>
          <cell r="U51" t="str">
            <v>Automobilová</v>
          </cell>
          <cell r="V51">
            <v>350</v>
          </cell>
          <cell r="W51">
            <v>350</v>
          </cell>
          <cell r="X51">
            <v>350</v>
          </cell>
          <cell r="Y51">
            <v>350</v>
          </cell>
          <cell r="Z51" t="str">
            <v>SM,JD</v>
          </cell>
          <cell r="AA51">
            <v>50</v>
          </cell>
          <cell r="AB51">
            <v>50</v>
          </cell>
          <cell r="AC51" t="str">
            <v/>
          </cell>
          <cell r="AD51" t="str">
            <v/>
          </cell>
          <cell r="AE51" t="str">
            <v>BO</v>
          </cell>
          <cell r="AF51" t="str">
            <v/>
          </cell>
          <cell r="AG51" t="str">
            <v/>
          </cell>
          <cell r="AH51" t="str">
            <v/>
          </cell>
          <cell r="AI51" t="str">
            <v/>
          </cell>
          <cell r="AJ51" t="str">
            <v>MD</v>
          </cell>
          <cell r="AK51" t="str">
            <v/>
          </cell>
          <cell r="AL51" t="str">
            <v/>
          </cell>
          <cell r="AM51" t="str">
            <v/>
          </cell>
          <cell r="AN51" t="str">
            <v/>
          </cell>
          <cell r="AO51" t="str">
            <v>BK</v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>DB</v>
          </cell>
          <cell r="AU51" t="str">
            <v/>
          </cell>
          <cell r="AV51" t="str">
            <v/>
          </cell>
          <cell r="AW51" t="str">
            <v/>
          </cell>
          <cell r="AX51" t="str">
            <v/>
          </cell>
          <cell r="AY51" t="str">
            <v>BR</v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>Listnaté měkké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>Ostatní listnaté tvrdé</v>
          </cell>
          <cell r="BJ51" t="str">
            <v/>
          </cell>
          <cell r="BK51" t="str">
            <v/>
          </cell>
          <cell r="BL51" t="str">
            <v/>
          </cell>
          <cell r="BM51" t="str">
            <v/>
          </cell>
          <cell r="BN51" t="str">
            <v>SM,JD</v>
          </cell>
          <cell r="BO51">
            <v>25</v>
          </cell>
          <cell r="BP51">
            <v>95</v>
          </cell>
          <cell r="BQ51" t="str">
            <v/>
          </cell>
          <cell r="BR51" t="str">
            <v/>
          </cell>
          <cell r="BS51" t="str">
            <v>BO</v>
          </cell>
          <cell r="BT51" t="str">
            <v/>
          </cell>
          <cell r="BU51" t="str">
            <v/>
          </cell>
          <cell r="BV51" t="str">
            <v/>
          </cell>
          <cell r="BW51" t="str">
            <v/>
          </cell>
          <cell r="BX51" t="str">
            <v>MD</v>
          </cell>
          <cell r="BY51" t="str">
            <v/>
          </cell>
          <cell r="BZ51" t="str">
            <v/>
          </cell>
          <cell r="CA51" t="str">
            <v/>
          </cell>
          <cell r="CB51" t="str">
            <v/>
          </cell>
          <cell r="CC51" t="str">
            <v>BK</v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 t="str">
            <v>DB</v>
          </cell>
          <cell r="CI51" t="str">
            <v/>
          </cell>
          <cell r="CJ51" t="str">
            <v/>
          </cell>
          <cell r="CK51" t="str">
            <v/>
          </cell>
          <cell r="CL51" t="str">
            <v/>
          </cell>
          <cell r="CM51" t="str">
            <v>BR</v>
          </cell>
          <cell r="CN51" t="str">
            <v/>
          </cell>
          <cell r="CO51" t="str">
            <v/>
          </cell>
          <cell r="CP51" t="str">
            <v/>
          </cell>
          <cell r="CQ51" t="str">
            <v/>
          </cell>
          <cell r="CR51" t="str">
            <v>Listnaté měkké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>Ostatní listnaté tvrdé</v>
          </cell>
          <cell r="CX51" t="str">
            <v/>
          </cell>
          <cell r="CY51" t="str">
            <v/>
          </cell>
          <cell r="CZ51" t="str">
            <v/>
          </cell>
          <cell r="DA51" t="str">
            <v/>
          </cell>
          <cell r="DB51" t="str">
            <v>20.05.25 11:04:38,322124000</v>
          </cell>
          <cell r="DC51">
            <v>350</v>
          </cell>
          <cell r="DD51">
            <v>175</v>
          </cell>
          <cell r="DE51" t="str">
            <v>ku7kzh5</v>
          </cell>
          <cell r="DF51" t="str">
            <v>1</v>
          </cell>
          <cell r="DG51">
            <v>2</v>
          </cell>
          <cell r="DH51">
            <v>100</v>
          </cell>
          <cell r="DI51" t="str">
            <v>do 2,5 tis.m3</v>
          </cell>
        </row>
        <row r="52">
          <cell r="A52">
            <v>204</v>
          </cell>
          <cell r="B52">
            <v>45792.513645833336</v>
          </cell>
          <cell r="C52" t="str">
            <v>17753431</v>
          </cell>
          <cell r="D52" t="str">
            <v>pila.bambousek@seznam.cz</v>
          </cell>
          <cell r="E52" t="str">
            <v>Miroslav Kašpar</v>
          </cell>
          <cell r="F52" t="str">
            <v>608822543</v>
          </cell>
          <cell r="G52" t="str">
            <v>Pila Bambousek,s.r.o.</v>
          </cell>
          <cell r="H52" t="str">
            <v>Plzeň-město</v>
          </cell>
          <cell r="I52" t="str">
            <v>Losiná</v>
          </cell>
          <cell r="J52" t="str">
            <v>Losiná 286</v>
          </cell>
          <cell r="L52" t="str">
            <v>33204</v>
          </cell>
          <cell r="M52" t="str">
            <v>001</v>
          </cell>
          <cell r="T52" t="str">
            <v>Manuální</v>
          </cell>
          <cell r="U52" t="str">
            <v>Automobilová</v>
          </cell>
          <cell r="V52">
            <v>0</v>
          </cell>
          <cell r="W52">
            <v>1000</v>
          </cell>
          <cell r="X52">
            <v>1200</v>
          </cell>
          <cell r="Y52">
            <v>1200</v>
          </cell>
          <cell r="Z52" t="str">
            <v>SM,JD</v>
          </cell>
          <cell r="AA52">
            <v>20</v>
          </cell>
          <cell r="AB52">
            <v>2</v>
          </cell>
          <cell r="AC52">
            <v>47</v>
          </cell>
          <cell r="AD52" t="str">
            <v/>
          </cell>
          <cell r="AE52" t="str">
            <v>BO</v>
          </cell>
          <cell r="AF52">
            <v>5</v>
          </cell>
          <cell r="AG52">
            <v>1</v>
          </cell>
          <cell r="AH52">
            <v>10</v>
          </cell>
          <cell r="AI52" t="str">
            <v/>
          </cell>
          <cell r="AJ52" t="str">
            <v>MD</v>
          </cell>
          <cell r="AK52">
            <v>2</v>
          </cell>
          <cell r="AL52">
            <v>1</v>
          </cell>
          <cell r="AM52">
            <v>10</v>
          </cell>
          <cell r="AN52" t="str">
            <v/>
          </cell>
          <cell r="AO52" t="str">
            <v>BK</v>
          </cell>
          <cell r="AP52">
            <v>1</v>
          </cell>
          <cell r="AQ52" t="str">
            <v/>
          </cell>
          <cell r="AR52" t="str">
            <v/>
          </cell>
          <cell r="AS52" t="str">
            <v/>
          </cell>
          <cell r="AT52" t="str">
            <v>DB</v>
          </cell>
          <cell r="AU52">
            <v>1</v>
          </cell>
          <cell r="AV52" t="str">
            <v/>
          </cell>
          <cell r="AW52" t="str">
            <v/>
          </cell>
          <cell r="AX52" t="str">
            <v/>
          </cell>
          <cell r="AY52" t="str">
            <v>BR</v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>Listnaté měkké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>Ostatní listnaté tvrdé</v>
          </cell>
          <cell r="BJ52" t="str">
            <v/>
          </cell>
          <cell r="BK52" t="str">
            <v/>
          </cell>
          <cell r="BL52" t="str">
            <v/>
          </cell>
          <cell r="BM52" t="str">
            <v/>
          </cell>
          <cell r="BN52" t="str">
            <v>SM,JD</v>
          </cell>
          <cell r="BO52">
            <v>25</v>
          </cell>
          <cell r="BP52">
            <v>48</v>
          </cell>
          <cell r="BQ52">
            <v>16</v>
          </cell>
          <cell r="BR52">
            <v>42</v>
          </cell>
          <cell r="BS52" t="str">
            <v>BO</v>
          </cell>
          <cell r="BT52">
            <v>25</v>
          </cell>
          <cell r="BU52">
            <v>48</v>
          </cell>
          <cell r="BV52">
            <v>16</v>
          </cell>
          <cell r="BW52">
            <v>45</v>
          </cell>
          <cell r="BX52" t="str">
            <v>MD</v>
          </cell>
          <cell r="BY52">
            <v>22</v>
          </cell>
          <cell r="BZ52">
            <v>45</v>
          </cell>
          <cell r="CA52">
            <v>16</v>
          </cell>
          <cell r="CB52">
            <v>45</v>
          </cell>
          <cell r="CC52" t="str">
            <v>BK</v>
          </cell>
          <cell r="CD52">
            <v>16</v>
          </cell>
          <cell r="CE52">
            <v>40</v>
          </cell>
          <cell r="CF52" t="str">
            <v/>
          </cell>
          <cell r="CG52" t="str">
            <v/>
          </cell>
          <cell r="CH52" t="str">
            <v>DB</v>
          </cell>
          <cell r="CI52">
            <v>16</v>
          </cell>
          <cell r="CJ52">
            <v>40</v>
          </cell>
          <cell r="CK52" t="str">
            <v/>
          </cell>
          <cell r="CL52" t="str">
            <v/>
          </cell>
          <cell r="CM52" t="str">
            <v>BR</v>
          </cell>
          <cell r="CN52" t="str">
            <v/>
          </cell>
          <cell r="CO52" t="str">
            <v/>
          </cell>
          <cell r="CP52" t="str">
            <v/>
          </cell>
          <cell r="CQ52" t="str">
            <v/>
          </cell>
          <cell r="CR52" t="str">
            <v>Listnaté měkké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>Ostatní listnaté tvrdé</v>
          </cell>
          <cell r="CX52" t="str">
            <v/>
          </cell>
          <cell r="CY52" t="str">
            <v/>
          </cell>
          <cell r="CZ52" t="str">
            <v/>
          </cell>
          <cell r="DA52" t="str">
            <v/>
          </cell>
          <cell r="DB52" t="str">
            <v>20.05.25 11:04:38,312634000</v>
          </cell>
          <cell r="DC52">
            <v>1100</v>
          </cell>
          <cell r="DD52">
            <v>220</v>
          </cell>
          <cell r="DF52" t="str">
            <v>1</v>
          </cell>
          <cell r="DG52">
            <v>2</v>
          </cell>
          <cell r="DH52">
            <v>100</v>
          </cell>
          <cell r="DI52" t="str">
            <v>do 2,5 tis.m3</v>
          </cell>
        </row>
        <row r="53">
          <cell r="A53">
            <v>205</v>
          </cell>
          <cell r="B53">
            <v>45792.535416666666</v>
          </cell>
          <cell r="C53" t="str">
            <v>46160523</v>
          </cell>
          <cell r="D53" t="str">
            <v>p.ioannu@seznam.cz</v>
          </cell>
          <cell r="E53" t="str">
            <v>Petro Ioannu</v>
          </cell>
          <cell r="F53" t="str">
            <v>608777335</v>
          </cell>
          <cell r="G53" t="str">
            <v>Petro Ioannu</v>
          </cell>
          <cell r="H53" t="str">
            <v>Nový Jičín</v>
          </cell>
          <cell r="I53" t="str">
            <v>Bílovec</v>
          </cell>
          <cell r="J53" t="str">
            <v>U Střelnice 865/14</v>
          </cell>
          <cell r="L53" t="str">
            <v>75301</v>
          </cell>
          <cell r="M53" t="str">
            <v>001</v>
          </cell>
          <cell r="O53" t="str">
            <v>Nový Jičín</v>
          </cell>
          <cell r="P53" t="str">
            <v>Studénka</v>
          </cell>
          <cell r="Q53" t="str">
            <v>Panská 224</v>
          </cell>
          <cell r="S53" t="str">
            <v>74213</v>
          </cell>
          <cell r="T53" t="str">
            <v>Manuální</v>
          </cell>
          <cell r="U53" t="str">
            <v>Automobilová</v>
          </cell>
          <cell r="V53">
            <v>200</v>
          </cell>
          <cell r="W53">
            <v>200</v>
          </cell>
          <cell r="X53">
            <v>200</v>
          </cell>
          <cell r="Y53">
            <v>200</v>
          </cell>
          <cell r="Z53" t="str">
            <v>SM,JD</v>
          </cell>
          <cell r="AA53">
            <v>0</v>
          </cell>
          <cell r="AB53">
            <v>80</v>
          </cell>
          <cell r="AC53" t="str">
            <v/>
          </cell>
          <cell r="AD53" t="str">
            <v/>
          </cell>
          <cell r="AE53" t="str">
            <v>BO</v>
          </cell>
          <cell r="AF53">
            <v>15</v>
          </cell>
          <cell r="AG53" t="str">
            <v/>
          </cell>
          <cell r="AH53" t="str">
            <v/>
          </cell>
          <cell r="AI53" t="str">
            <v/>
          </cell>
          <cell r="AJ53" t="str">
            <v>MD</v>
          </cell>
          <cell r="AK53">
            <v>5</v>
          </cell>
          <cell r="AL53" t="str">
            <v/>
          </cell>
          <cell r="AM53" t="str">
            <v/>
          </cell>
          <cell r="AN53" t="str">
            <v/>
          </cell>
          <cell r="AO53" t="str">
            <v>BK</v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 t="str">
            <v>DB</v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  <cell r="AY53" t="str">
            <v>BR</v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>Listnaté měkké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>Ostatní listnaté tvrdé</v>
          </cell>
          <cell r="BJ53" t="str">
            <v/>
          </cell>
          <cell r="BK53" t="str">
            <v/>
          </cell>
          <cell r="BL53" t="str">
            <v/>
          </cell>
          <cell r="BM53" t="str">
            <v/>
          </cell>
          <cell r="BN53" t="str">
            <v>SM,JD</v>
          </cell>
          <cell r="BO53">
            <v>30</v>
          </cell>
          <cell r="BP53">
            <v>50</v>
          </cell>
          <cell r="BQ53" t="str">
            <v/>
          </cell>
          <cell r="BR53" t="str">
            <v/>
          </cell>
          <cell r="BS53" t="str">
            <v>BO</v>
          </cell>
          <cell r="BT53">
            <v>30</v>
          </cell>
          <cell r="BU53">
            <v>50</v>
          </cell>
          <cell r="BV53" t="str">
            <v/>
          </cell>
          <cell r="BW53" t="str">
            <v/>
          </cell>
          <cell r="BX53" t="str">
            <v>MD</v>
          </cell>
          <cell r="BY53">
            <v>30</v>
          </cell>
          <cell r="BZ53">
            <v>50</v>
          </cell>
          <cell r="CA53" t="str">
            <v/>
          </cell>
          <cell r="CB53" t="str">
            <v/>
          </cell>
          <cell r="CC53" t="str">
            <v>BK</v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 t="str">
            <v>DB</v>
          </cell>
          <cell r="CI53" t="str">
            <v/>
          </cell>
          <cell r="CJ53" t="str">
            <v/>
          </cell>
          <cell r="CK53" t="str">
            <v/>
          </cell>
          <cell r="CL53" t="str">
            <v/>
          </cell>
          <cell r="CM53" t="str">
            <v>BR</v>
          </cell>
          <cell r="CN53" t="str">
            <v/>
          </cell>
          <cell r="CO53" t="str">
            <v/>
          </cell>
          <cell r="CP53" t="str">
            <v/>
          </cell>
          <cell r="CQ53" t="str">
            <v/>
          </cell>
          <cell r="CR53" t="str">
            <v>Listnaté měkké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>Ostatní listnaté tvrdé</v>
          </cell>
          <cell r="CX53" t="str">
            <v/>
          </cell>
          <cell r="CY53" t="str">
            <v/>
          </cell>
          <cell r="CZ53" t="str">
            <v/>
          </cell>
          <cell r="DA53" t="str">
            <v/>
          </cell>
          <cell r="DB53" t="str">
            <v>20.05.25 11:04:38,304490000</v>
          </cell>
          <cell r="DC53">
            <v>200</v>
          </cell>
          <cell r="DD53">
            <v>0</v>
          </cell>
          <cell r="DE53" t="str">
            <v>37ky9t</v>
          </cell>
          <cell r="DF53">
            <v>1</v>
          </cell>
          <cell r="DG53">
            <v>1</v>
          </cell>
          <cell r="DH53">
            <v>100</v>
          </cell>
          <cell r="DI53" t="str">
            <v>do 2,5 tis.m3</v>
          </cell>
        </row>
        <row r="54">
          <cell r="A54">
            <v>207</v>
          </cell>
          <cell r="B54">
            <v>45792.696898148148</v>
          </cell>
          <cell r="C54" t="str">
            <v>21437548</v>
          </cell>
          <cell r="D54" t="str">
            <v>buchtakamil@centrum.cz</v>
          </cell>
          <cell r="E54" t="str">
            <v>Kamil Buchta</v>
          </cell>
          <cell r="F54" t="str">
            <v>723077903</v>
          </cell>
          <cell r="G54" t="str">
            <v>Kamil Buchta</v>
          </cell>
          <cell r="H54" t="str">
            <v>Nový Jičín</v>
          </cell>
          <cell r="I54" t="str">
            <v>Jistebník</v>
          </cell>
          <cell r="J54" t="str">
            <v>Jistebník 169</v>
          </cell>
          <cell r="L54" t="str">
            <v>74282</v>
          </cell>
          <cell r="M54" t="str">
            <v>001</v>
          </cell>
          <cell r="O54" t="str">
            <v>Nový Jičín</v>
          </cell>
          <cell r="P54" t="str">
            <v>Příbor</v>
          </cell>
          <cell r="Q54" t="str">
            <v>Točná 2928/13</v>
          </cell>
          <cell r="S54" t="str">
            <v>74258</v>
          </cell>
          <cell r="T54" t="str">
            <v>Manuální</v>
          </cell>
          <cell r="U54" t="str">
            <v>Automobilová</v>
          </cell>
          <cell r="V54">
            <v>2900</v>
          </cell>
          <cell r="W54">
            <v>3300</v>
          </cell>
          <cell r="X54">
            <v>3600</v>
          </cell>
          <cell r="Y54">
            <v>3900</v>
          </cell>
          <cell r="Z54" t="str">
            <v>SM,JD</v>
          </cell>
          <cell r="AA54">
            <v>0</v>
          </cell>
          <cell r="AB54">
            <v>80</v>
          </cell>
          <cell r="AC54">
            <v>15</v>
          </cell>
          <cell r="AD54">
            <v>5</v>
          </cell>
          <cell r="AE54" t="str">
            <v>BO</v>
          </cell>
          <cell r="AF54" t="str">
            <v/>
          </cell>
          <cell r="AG54" t="str">
            <v/>
          </cell>
          <cell r="AH54" t="str">
            <v/>
          </cell>
          <cell r="AI54" t="str">
            <v/>
          </cell>
          <cell r="AJ54" t="str">
            <v>MD</v>
          </cell>
          <cell r="AK54" t="str">
            <v/>
          </cell>
          <cell r="AL54" t="str">
            <v/>
          </cell>
          <cell r="AM54" t="str">
            <v/>
          </cell>
          <cell r="AN54" t="str">
            <v/>
          </cell>
          <cell r="AO54" t="str">
            <v>BK</v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T54" t="str">
            <v>DB</v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>BR</v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>Listnaté měkké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>Ostatní listnaté tvrdé</v>
          </cell>
          <cell r="BJ54" t="str">
            <v/>
          </cell>
          <cell r="BK54" t="str">
            <v/>
          </cell>
          <cell r="BL54" t="str">
            <v/>
          </cell>
          <cell r="BM54" t="str">
            <v/>
          </cell>
          <cell r="BN54" t="str">
            <v>SM,JD</v>
          </cell>
          <cell r="BO54">
            <v>25</v>
          </cell>
          <cell r="BP54">
            <v>60</v>
          </cell>
          <cell r="BQ54">
            <v>20</v>
          </cell>
          <cell r="BR54">
            <v>45</v>
          </cell>
          <cell r="BS54" t="str">
            <v>BO</v>
          </cell>
          <cell r="BT54" t="str">
            <v/>
          </cell>
          <cell r="BU54" t="str">
            <v/>
          </cell>
          <cell r="BV54" t="str">
            <v/>
          </cell>
          <cell r="BW54" t="str">
            <v/>
          </cell>
          <cell r="BX54" t="str">
            <v>MD</v>
          </cell>
          <cell r="BY54" t="str">
            <v/>
          </cell>
          <cell r="BZ54" t="str">
            <v/>
          </cell>
          <cell r="CA54" t="str">
            <v/>
          </cell>
          <cell r="CB54" t="str">
            <v/>
          </cell>
          <cell r="CC54" t="str">
            <v>BK</v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 t="str">
            <v>DB</v>
          </cell>
          <cell r="CI54" t="str">
            <v/>
          </cell>
          <cell r="CJ54" t="str">
            <v/>
          </cell>
          <cell r="CK54" t="str">
            <v/>
          </cell>
          <cell r="CL54" t="str">
            <v/>
          </cell>
          <cell r="CM54" t="str">
            <v>BR</v>
          </cell>
          <cell r="CN54" t="str">
            <v/>
          </cell>
          <cell r="CO54" t="str">
            <v/>
          </cell>
          <cell r="CP54" t="str">
            <v/>
          </cell>
          <cell r="CQ54" t="str">
            <v/>
          </cell>
          <cell r="CR54" t="str">
            <v>Listnaté měkké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>Ostatní listnaté tvrdé</v>
          </cell>
          <cell r="CX54" t="str">
            <v/>
          </cell>
          <cell r="CY54" t="str">
            <v/>
          </cell>
          <cell r="CZ54" t="str">
            <v/>
          </cell>
          <cell r="DA54" t="str">
            <v/>
          </cell>
          <cell r="DB54" t="str">
            <v>20.05.25 11:04:38,287744000</v>
          </cell>
          <cell r="DC54">
            <v>3450</v>
          </cell>
          <cell r="DD54">
            <v>0</v>
          </cell>
          <cell r="DE54" t="str">
            <v>asd69hy</v>
          </cell>
          <cell r="DF54" t="str">
            <v>1</v>
          </cell>
          <cell r="DG54">
            <v>2</v>
          </cell>
          <cell r="DH54">
            <v>100</v>
          </cell>
          <cell r="DI54" t="str">
            <v>2,5-5 tis.m3</v>
          </cell>
        </row>
        <row r="55">
          <cell r="A55">
            <v>208</v>
          </cell>
          <cell r="B55">
            <v>45792.876921296294</v>
          </cell>
          <cell r="C55" t="str">
            <v>03022200</v>
          </cell>
          <cell r="D55" t="str">
            <v>chaloupka@optimasilva.cz</v>
          </cell>
          <cell r="E55" t="str">
            <v>Ing. Karel Chaloupka</v>
          </cell>
          <cell r="F55" t="str">
            <v>777663636</v>
          </cell>
          <cell r="G55" t="str">
            <v>Optima silva s.r.o.</v>
          </cell>
          <cell r="H55" t="str">
            <v>Plzeň-město</v>
          </cell>
          <cell r="I55" t="str">
            <v>Plzeň</v>
          </cell>
          <cell r="J55" t="str">
            <v>Veská 112/15</v>
          </cell>
          <cell r="L55" t="str">
            <v>32600</v>
          </cell>
          <cell r="M55" t="str">
            <v>001</v>
          </cell>
          <cell r="O55" t="str">
            <v>Plzeň-sever</v>
          </cell>
          <cell r="P55" t="str">
            <v>Chotiná</v>
          </cell>
          <cell r="Q55" t="str">
            <v>Chotiná</v>
          </cell>
          <cell r="S55" t="str">
            <v>33011</v>
          </cell>
          <cell r="T55" t="str">
            <v>Manuální</v>
          </cell>
          <cell r="U55" t="str">
            <v>Automobilová</v>
          </cell>
          <cell r="V55">
            <v>500</v>
          </cell>
          <cell r="W55">
            <v>1000</v>
          </cell>
          <cell r="X55">
            <v>1000</v>
          </cell>
          <cell r="Y55">
            <v>1000</v>
          </cell>
          <cell r="Z55" t="str">
            <v>SM,JD</v>
          </cell>
          <cell r="AA55">
            <v>0</v>
          </cell>
          <cell r="AB55">
            <v>15</v>
          </cell>
          <cell r="AC55">
            <v>0</v>
          </cell>
          <cell r="AD55">
            <v>0</v>
          </cell>
          <cell r="AE55" t="str">
            <v>BO</v>
          </cell>
          <cell r="AF55">
            <v>2</v>
          </cell>
          <cell r="AG55">
            <v>1</v>
          </cell>
          <cell r="AH55">
            <v>0</v>
          </cell>
          <cell r="AI55">
            <v>0</v>
          </cell>
          <cell r="AJ55" t="str">
            <v>MD</v>
          </cell>
          <cell r="AK55">
            <v>16</v>
          </cell>
          <cell r="AL55">
            <v>4</v>
          </cell>
          <cell r="AM55">
            <v>0</v>
          </cell>
          <cell r="AN55">
            <v>0</v>
          </cell>
          <cell r="AO55" t="str">
            <v>BK</v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 t="str">
            <v>DB</v>
          </cell>
          <cell r="AU55">
            <v>30</v>
          </cell>
          <cell r="AV55">
            <v>30</v>
          </cell>
          <cell r="AW55">
            <v>0</v>
          </cell>
          <cell r="AX55">
            <v>0</v>
          </cell>
          <cell r="AY55" t="str">
            <v>BR</v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>Listnaté měkké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>Ostatní listnaté tvrdé</v>
          </cell>
          <cell r="BJ55">
            <v>1</v>
          </cell>
          <cell r="BK55">
            <v>1</v>
          </cell>
          <cell r="BL55">
            <v>0</v>
          </cell>
          <cell r="BM55">
            <v>0</v>
          </cell>
          <cell r="BN55" t="str">
            <v>SM,JD</v>
          </cell>
          <cell r="BO55">
            <v>30</v>
          </cell>
          <cell r="BP55">
            <v>100</v>
          </cell>
          <cell r="BQ55" t="str">
            <v/>
          </cell>
          <cell r="BR55" t="str">
            <v/>
          </cell>
          <cell r="BS55" t="str">
            <v>BO</v>
          </cell>
          <cell r="BT55">
            <v>30</v>
          </cell>
          <cell r="BU55">
            <v>100</v>
          </cell>
          <cell r="BV55" t="str">
            <v/>
          </cell>
          <cell r="BW55" t="str">
            <v/>
          </cell>
          <cell r="BX55" t="str">
            <v>MD</v>
          </cell>
          <cell r="BY55">
            <v>30</v>
          </cell>
          <cell r="BZ55">
            <v>100</v>
          </cell>
          <cell r="CA55" t="str">
            <v/>
          </cell>
          <cell r="CB55" t="str">
            <v/>
          </cell>
          <cell r="CC55" t="str">
            <v>BK</v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 t="str">
            <v>DB</v>
          </cell>
          <cell r="CI55">
            <v>30</v>
          </cell>
          <cell r="CJ55">
            <v>100</v>
          </cell>
          <cell r="CK55" t="str">
            <v/>
          </cell>
          <cell r="CL55" t="str">
            <v/>
          </cell>
          <cell r="CM55" t="str">
            <v>BR</v>
          </cell>
          <cell r="CN55" t="str">
            <v/>
          </cell>
          <cell r="CO55" t="str">
            <v/>
          </cell>
          <cell r="CP55" t="str">
            <v/>
          </cell>
          <cell r="CQ55" t="str">
            <v/>
          </cell>
          <cell r="CR55" t="str">
            <v>Listnaté měkké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>Ostatní listnaté tvrdé</v>
          </cell>
          <cell r="CX55">
            <v>30</v>
          </cell>
          <cell r="CY55">
            <v>100</v>
          </cell>
          <cell r="CZ55" t="str">
            <v/>
          </cell>
          <cell r="DA55" t="str">
            <v/>
          </cell>
          <cell r="DB55" t="str">
            <v>20.05.25 11:04:38,278517000</v>
          </cell>
          <cell r="DC55">
            <v>1000</v>
          </cell>
          <cell r="DD55">
            <v>0</v>
          </cell>
          <cell r="DE55" t="str">
            <v>2hijdys</v>
          </cell>
          <cell r="DF55" t="str">
            <v>1</v>
          </cell>
          <cell r="DG55">
            <v>2</v>
          </cell>
          <cell r="DH55">
            <v>100</v>
          </cell>
          <cell r="DI55" t="str">
            <v>do 2,5 tis.m3</v>
          </cell>
        </row>
        <row r="56">
          <cell r="A56">
            <v>209</v>
          </cell>
          <cell r="B56">
            <v>45793.211678240739</v>
          </cell>
          <cell r="C56" t="str">
            <v>29319897</v>
          </cell>
          <cell r="D56" t="str">
            <v>info@pila-kupka.cz</v>
          </cell>
          <cell r="E56" t="str">
            <v>Leoš Kupka</v>
          </cell>
          <cell r="F56" t="str">
            <v>603421160</v>
          </cell>
          <cell r="G56" t="str">
            <v>Pila Kupka s.r.o.</v>
          </cell>
          <cell r="H56" t="str">
            <v>Brno-venkov</v>
          </cell>
          <cell r="I56" t="str">
            <v>Tišnov Hájek</v>
          </cell>
          <cell r="J56" t="str">
            <v>Hájek 24</v>
          </cell>
          <cell r="L56" t="str">
            <v>66601</v>
          </cell>
          <cell r="M56" t="str">
            <v>001</v>
          </cell>
          <cell r="T56" t="str">
            <v>Manuální</v>
          </cell>
          <cell r="U56" t="str">
            <v>Automobilová</v>
          </cell>
          <cell r="V56">
            <v>2300</v>
          </cell>
          <cell r="W56">
            <v>2300</v>
          </cell>
          <cell r="X56">
            <v>2700</v>
          </cell>
          <cell r="Y56">
            <v>2500</v>
          </cell>
          <cell r="Z56" t="str">
            <v>SM,JD</v>
          </cell>
          <cell r="AA56">
            <v>60</v>
          </cell>
          <cell r="AB56" t="str">
            <v/>
          </cell>
          <cell r="AC56">
            <v>25</v>
          </cell>
          <cell r="AD56" t="str">
            <v/>
          </cell>
          <cell r="AE56" t="str">
            <v>BO</v>
          </cell>
          <cell r="AF56">
            <v>0</v>
          </cell>
          <cell r="AG56" t="str">
            <v/>
          </cell>
          <cell r="AH56">
            <v>15</v>
          </cell>
          <cell r="AI56" t="str">
            <v/>
          </cell>
          <cell r="AJ56" t="str">
            <v>MD</v>
          </cell>
          <cell r="AK56" t="str">
            <v/>
          </cell>
          <cell r="AL56" t="str">
            <v/>
          </cell>
          <cell r="AM56" t="str">
            <v/>
          </cell>
          <cell r="AN56" t="str">
            <v/>
          </cell>
          <cell r="AO56" t="str">
            <v>BK</v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 t="str">
            <v>DB</v>
          </cell>
          <cell r="AU56" t="str">
            <v/>
          </cell>
          <cell r="AV56" t="str">
            <v/>
          </cell>
          <cell r="AW56" t="str">
            <v/>
          </cell>
          <cell r="AX56" t="str">
            <v/>
          </cell>
          <cell r="AY56" t="str">
            <v>BR</v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>Listnaté měkké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>Ostatní listnaté tvrdé</v>
          </cell>
          <cell r="BJ56" t="str">
            <v/>
          </cell>
          <cell r="BK56" t="str">
            <v/>
          </cell>
          <cell r="BL56" t="str">
            <v/>
          </cell>
          <cell r="BM56" t="str">
            <v/>
          </cell>
          <cell r="BN56" t="str">
            <v>SM,JD</v>
          </cell>
          <cell r="BO56">
            <v>20</v>
          </cell>
          <cell r="BP56">
            <v>50</v>
          </cell>
          <cell r="BQ56">
            <v>20</v>
          </cell>
          <cell r="BR56">
            <v>50</v>
          </cell>
          <cell r="BS56" t="str">
            <v>BO</v>
          </cell>
          <cell r="BT56">
            <v>20</v>
          </cell>
          <cell r="BU56">
            <v>50</v>
          </cell>
          <cell r="BV56">
            <v>20</v>
          </cell>
          <cell r="BW56">
            <v>50</v>
          </cell>
          <cell r="BX56" t="str">
            <v>MD</v>
          </cell>
          <cell r="BY56" t="str">
            <v/>
          </cell>
          <cell r="BZ56" t="str">
            <v/>
          </cell>
          <cell r="CA56" t="str">
            <v/>
          </cell>
          <cell r="CB56" t="str">
            <v/>
          </cell>
          <cell r="CC56" t="str">
            <v>BK</v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 t="str">
            <v>DB</v>
          </cell>
          <cell r="CI56" t="str">
            <v/>
          </cell>
          <cell r="CJ56" t="str">
            <v/>
          </cell>
          <cell r="CK56" t="str">
            <v/>
          </cell>
          <cell r="CL56" t="str">
            <v/>
          </cell>
          <cell r="CM56" t="str">
            <v>BR</v>
          </cell>
          <cell r="CN56" t="str">
            <v/>
          </cell>
          <cell r="CO56" t="str">
            <v/>
          </cell>
          <cell r="CP56" t="str">
            <v/>
          </cell>
          <cell r="CQ56" t="str">
            <v/>
          </cell>
          <cell r="CR56" t="str">
            <v>Listnaté měkké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>Ostatní listnaté tvrdé</v>
          </cell>
          <cell r="CX56" t="str">
            <v/>
          </cell>
          <cell r="CY56" t="str">
            <v/>
          </cell>
          <cell r="CZ56" t="str">
            <v/>
          </cell>
          <cell r="DA56" t="str">
            <v/>
          </cell>
          <cell r="DB56" t="str">
            <v>20.05.25 11:04:38,266045000</v>
          </cell>
          <cell r="DC56">
            <v>2500</v>
          </cell>
          <cell r="DD56">
            <v>1500</v>
          </cell>
          <cell r="DF56" t="str">
            <v>0</v>
          </cell>
          <cell r="DG56">
            <v>1</v>
          </cell>
          <cell r="DH56">
            <v>100</v>
          </cell>
          <cell r="DI56" t="str">
            <v>do 2,5 tis.m3</v>
          </cell>
        </row>
        <row r="57">
          <cell r="A57">
            <v>211</v>
          </cell>
          <cell r="B57">
            <v>45793.295243055552</v>
          </cell>
          <cell r="C57" t="str">
            <v>28787684</v>
          </cell>
          <cell r="D57" t="str">
            <v>pila.hostejn@seznam.cz</v>
          </cell>
          <cell r="E57" t="str">
            <v>ing. Miloš Stránský</v>
          </cell>
          <cell r="F57" t="str">
            <v>+420602782380</v>
          </cell>
          <cell r="G57" t="str">
            <v>Pila Hoštejn s.r.o.</v>
          </cell>
          <cell r="H57" t="str">
            <v>Ústí nad Orlicí</v>
          </cell>
          <cell r="I57" t="str">
            <v>Ostrov</v>
          </cell>
          <cell r="J57" t="str">
            <v>115</v>
          </cell>
          <cell r="L57" t="str">
            <v>56122</v>
          </cell>
          <cell r="M57" t="str">
            <v>001</v>
          </cell>
          <cell r="N57" t="str">
            <v>Pila Hoštejn s.r.o.</v>
          </cell>
          <cell r="O57" t="str">
            <v>Šumperk</v>
          </cell>
          <cell r="P57" t="str">
            <v>Hoštejn</v>
          </cell>
          <cell r="Q57" t="str">
            <v>63</v>
          </cell>
          <cell r="S57" t="str">
            <v>78901</v>
          </cell>
          <cell r="T57" t="str">
            <v>Manuální</v>
          </cell>
          <cell r="U57" t="str">
            <v>Automobilová</v>
          </cell>
          <cell r="V57">
            <v>16500</v>
          </cell>
          <cell r="W57">
            <v>15606</v>
          </cell>
          <cell r="X57">
            <v>16057</v>
          </cell>
          <cell r="Y57">
            <v>15800</v>
          </cell>
          <cell r="Z57" t="str">
            <v>SM,JD</v>
          </cell>
          <cell r="AA57">
            <v>39</v>
          </cell>
          <cell r="AB57">
            <v>10</v>
          </cell>
          <cell r="AC57">
            <v>10</v>
          </cell>
          <cell r="AD57" t="str">
            <v/>
          </cell>
          <cell r="AE57" t="str">
            <v>BO</v>
          </cell>
          <cell r="AF57">
            <v>30</v>
          </cell>
          <cell r="AG57">
            <v>5</v>
          </cell>
          <cell r="AH57">
            <v>6</v>
          </cell>
          <cell r="AI57" t="str">
            <v/>
          </cell>
          <cell r="AJ57" t="str">
            <v>MD</v>
          </cell>
          <cell r="AK57" t="str">
            <v/>
          </cell>
          <cell r="AL57" t="str">
            <v/>
          </cell>
          <cell r="AM57" t="str">
            <v/>
          </cell>
          <cell r="AN57" t="str">
            <v/>
          </cell>
          <cell r="AO57" t="str">
            <v>BK</v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 t="str">
            <v>DB</v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 t="str">
            <v>BR</v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>Listnaté měkké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>Ostatní listnaté tvrdé</v>
          </cell>
          <cell r="BJ57" t="str">
            <v/>
          </cell>
          <cell r="BK57" t="str">
            <v/>
          </cell>
          <cell r="BL57" t="str">
            <v/>
          </cell>
          <cell r="BM57" t="str">
            <v/>
          </cell>
          <cell r="BN57" t="str">
            <v>SM,JD</v>
          </cell>
          <cell r="BO57">
            <v>17</v>
          </cell>
          <cell r="BP57">
            <v>65</v>
          </cell>
          <cell r="BQ57">
            <v>15</v>
          </cell>
          <cell r="BR57">
            <v>30</v>
          </cell>
          <cell r="BS57" t="str">
            <v>BO</v>
          </cell>
          <cell r="BT57">
            <v>17</v>
          </cell>
          <cell r="BU57">
            <v>65</v>
          </cell>
          <cell r="BV57">
            <v>15</v>
          </cell>
          <cell r="BW57">
            <v>30</v>
          </cell>
          <cell r="BX57" t="str">
            <v>MD</v>
          </cell>
          <cell r="BY57" t="str">
            <v/>
          </cell>
          <cell r="BZ57" t="str">
            <v/>
          </cell>
          <cell r="CA57" t="str">
            <v/>
          </cell>
          <cell r="CB57" t="str">
            <v/>
          </cell>
          <cell r="CC57" t="str">
            <v>BK</v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 t="str">
            <v>DB</v>
          </cell>
          <cell r="CI57" t="str">
            <v/>
          </cell>
          <cell r="CJ57" t="str">
            <v/>
          </cell>
          <cell r="CK57" t="str">
            <v/>
          </cell>
          <cell r="CL57" t="str">
            <v/>
          </cell>
          <cell r="CM57" t="str">
            <v>BR</v>
          </cell>
          <cell r="CN57" t="str">
            <v/>
          </cell>
          <cell r="CO57" t="str">
            <v/>
          </cell>
          <cell r="CP57" t="str">
            <v/>
          </cell>
          <cell r="CQ57" t="str">
            <v/>
          </cell>
          <cell r="CR57" t="str">
            <v>Listnaté měkké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>Ostatní listnaté tvrdé</v>
          </cell>
          <cell r="CX57" t="str">
            <v/>
          </cell>
          <cell r="CY57" t="str">
            <v/>
          </cell>
          <cell r="CZ57" t="str">
            <v/>
          </cell>
          <cell r="DA57" t="str">
            <v/>
          </cell>
          <cell r="DB57" t="str">
            <v>20.05.25 11:04:38,245158000</v>
          </cell>
          <cell r="DC57">
            <v>15831.5</v>
          </cell>
          <cell r="DD57">
            <v>6174.2849999999999</v>
          </cell>
          <cell r="DE57" t="str">
            <v>2mwme4r</v>
          </cell>
          <cell r="DF57" t="str">
            <v>1</v>
          </cell>
          <cell r="DG57">
            <v>2</v>
          </cell>
          <cell r="DH57">
            <v>100</v>
          </cell>
          <cell r="DI57" t="str">
            <v>10-20 tis.m3</v>
          </cell>
        </row>
        <row r="58">
          <cell r="A58">
            <v>212</v>
          </cell>
          <cell r="B58">
            <v>45793.346979166665</v>
          </cell>
          <cell r="C58" t="str">
            <v>47354283</v>
          </cell>
          <cell r="D58" t="str">
            <v>wood.rakusan@volny.cz</v>
          </cell>
          <cell r="E58" t="str">
            <v>Marek Rakušan</v>
          </cell>
          <cell r="F58" t="str">
            <v>603232884</v>
          </cell>
          <cell r="G58" t="str">
            <v>Marek Rakušan</v>
          </cell>
          <cell r="H58" t="str">
            <v>Třebíč</v>
          </cell>
          <cell r="I58" t="str">
            <v>Mladoňovice</v>
          </cell>
          <cell r="J58" t="str">
            <v>93</v>
          </cell>
          <cell r="L58" t="str">
            <v>67532</v>
          </cell>
          <cell r="M58" t="str">
            <v>101</v>
          </cell>
          <cell r="T58" t="str">
            <v>Manuální</v>
          </cell>
          <cell r="U58" t="str">
            <v>Automobilová</v>
          </cell>
          <cell r="V58">
            <v>1650</v>
          </cell>
          <cell r="W58">
            <v>1500</v>
          </cell>
          <cell r="X58">
            <v>1695</v>
          </cell>
          <cell r="Y58">
            <v>2000</v>
          </cell>
          <cell r="Z58" t="str">
            <v>SM,JD</v>
          </cell>
          <cell r="AA58">
            <v>0</v>
          </cell>
          <cell r="AB58" t="str">
            <v/>
          </cell>
          <cell r="AC58" t="str">
            <v/>
          </cell>
          <cell r="AD58" t="str">
            <v/>
          </cell>
          <cell r="AE58" t="str">
            <v>BO</v>
          </cell>
          <cell r="AF58" t="str">
            <v/>
          </cell>
          <cell r="AG58" t="str">
            <v/>
          </cell>
          <cell r="AH58" t="str">
            <v/>
          </cell>
          <cell r="AI58" t="str">
            <v/>
          </cell>
          <cell r="AJ58" t="str">
            <v>MD</v>
          </cell>
          <cell r="AK58">
            <v>5</v>
          </cell>
          <cell r="AL58">
            <v>5</v>
          </cell>
          <cell r="AM58" t="str">
            <v/>
          </cell>
          <cell r="AN58" t="str">
            <v/>
          </cell>
          <cell r="AO58" t="str">
            <v>BK</v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 t="str">
            <v>DB</v>
          </cell>
          <cell r="AU58">
            <v>10</v>
          </cell>
          <cell r="AV58">
            <v>10</v>
          </cell>
          <cell r="AW58" t="str">
            <v/>
          </cell>
          <cell r="AX58" t="str">
            <v/>
          </cell>
          <cell r="AY58" t="str">
            <v>BR</v>
          </cell>
          <cell r="AZ58" t="str">
            <v/>
          </cell>
          <cell r="BA58" t="str">
            <v/>
          </cell>
          <cell r="BB58" t="str">
            <v/>
          </cell>
          <cell r="BC58" t="str">
            <v/>
          </cell>
          <cell r="BD58" t="str">
            <v>Listnaté měkké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>Ostatní listnaté tvrdé</v>
          </cell>
          <cell r="BJ58">
            <v>35</v>
          </cell>
          <cell r="BK58">
            <v>35</v>
          </cell>
          <cell r="BL58" t="str">
            <v/>
          </cell>
          <cell r="BM58" t="str">
            <v/>
          </cell>
          <cell r="BN58" t="str">
            <v>SM,JD</v>
          </cell>
          <cell r="BO58" t="str">
            <v/>
          </cell>
          <cell r="BP58" t="str">
            <v/>
          </cell>
          <cell r="BQ58" t="str">
            <v/>
          </cell>
          <cell r="BR58" t="str">
            <v/>
          </cell>
          <cell r="BS58" t="str">
            <v>BO</v>
          </cell>
          <cell r="BT58" t="str">
            <v/>
          </cell>
          <cell r="BU58" t="str">
            <v/>
          </cell>
          <cell r="BV58" t="str">
            <v/>
          </cell>
          <cell r="BW58" t="str">
            <v/>
          </cell>
          <cell r="BX58" t="str">
            <v>MD</v>
          </cell>
          <cell r="BY58" t="str">
            <v/>
          </cell>
          <cell r="BZ58" t="str">
            <v/>
          </cell>
          <cell r="CA58" t="str">
            <v/>
          </cell>
          <cell r="CB58" t="str">
            <v/>
          </cell>
          <cell r="CC58" t="str">
            <v>BK</v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 t="str">
            <v>DB</v>
          </cell>
          <cell r="CI58" t="str">
            <v/>
          </cell>
          <cell r="CJ58" t="str">
            <v/>
          </cell>
          <cell r="CK58" t="str">
            <v/>
          </cell>
          <cell r="CL58" t="str">
            <v/>
          </cell>
          <cell r="CM58" t="str">
            <v>BR</v>
          </cell>
          <cell r="CN58" t="str">
            <v/>
          </cell>
          <cell r="CO58" t="str">
            <v/>
          </cell>
          <cell r="CP58" t="str">
            <v/>
          </cell>
          <cell r="CQ58" t="str">
            <v/>
          </cell>
          <cell r="CR58" t="str">
            <v>Listnaté měkké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>Ostatní listnaté tvrdé</v>
          </cell>
          <cell r="CX58">
            <v>30</v>
          </cell>
          <cell r="CY58">
            <v>100</v>
          </cell>
          <cell r="CZ58" t="str">
            <v/>
          </cell>
          <cell r="DA58" t="str">
            <v/>
          </cell>
          <cell r="DB58" t="str">
            <v>20.05.25 11:04:38,236406000</v>
          </cell>
          <cell r="DC58">
            <v>1597.5</v>
          </cell>
          <cell r="DD58">
            <v>0</v>
          </cell>
          <cell r="DE58" t="str">
            <v>zxasvg</v>
          </cell>
          <cell r="DF58" t="str">
            <v>1</v>
          </cell>
          <cell r="DG58">
            <v>2</v>
          </cell>
          <cell r="DH58">
            <v>100</v>
          </cell>
          <cell r="DI58" t="str">
            <v>do 2,5 tis.m3</v>
          </cell>
        </row>
        <row r="59">
          <cell r="A59">
            <v>213</v>
          </cell>
          <cell r="B59">
            <v>45793.356527777774</v>
          </cell>
          <cell r="C59" t="str">
            <v>15036740</v>
          </cell>
          <cell r="D59" t="str">
            <v>j.prazan@drevozavod-prazan.cz</v>
          </cell>
          <cell r="E59" t="str">
            <v>Pražan Jiří</v>
          </cell>
          <cell r="F59" t="str">
            <v>736160052</v>
          </cell>
          <cell r="G59" t="str">
            <v>DŘEVOZÁVOD PRAŽAN s.r.o.</v>
          </cell>
          <cell r="H59" t="str">
            <v>Svitavy</v>
          </cell>
          <cell r="I59" t="str">
            <v>Polička</v>
          </cell>
          <cell r="J59" t="str">
            <v>T. Novákové 315</v>
          </cell>
          <cell r="L59" t="str">
            <v>57201</v>
          </cell>
          <cell r="M59" t="str">
            <v>001</v>
          </cell>
          <cell r="T59" t="str">
            <v>Elektronická</v>
          </cell>
          <cell r="U59" t="str">
            <v>Automobilová</v>
          </cell>
          <cell r="V59">
            <v>23628</v>
          </cell>
          <cell r="W59">
            <v>20040</v>
          </cell>
          <cell r="X59">
            <v>21101</v>
          </cell>
          <cell r="Y59">
            <v>21500</v>
          </cell>
          <cell r="Z59" t="str">
            <v>SM,JD</v>
          </cell>
          <cell r="AA59">
            <v>96</v>
          </cell>
          <cell r="AB59">
            <v>4</v>
          </cell>
          <cell r="AC59" t="str">
            <v/>
          </cell>
          <cell r="AD59" t="str">
            <v/>
          </cell>
          <cell r="AE59" t="str">
            <v>BO</v>
          </cell>
          <cell r="AF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str">
            <v>MD</v>
          </cell>
          <cell r="AK59" t="str">
            <v/>
          </cell>
          <cell r="AL59" t="str">
            <v/>
          </cell>
          <cell r="AM59" t="str">
            <v/>
          </cell>
          <cell r="AN59" t="str">
            <v/>
          </cell>
          <cell r="AO59" t="str">
            <v>BK</v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 t="str">
            <v>DB</v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 t="str">
            <v>BR</v>
          </cell>
          <cell r="AZ59" t="str">
            <v/>
          </cell>
          <cell r="BA59" t="str">
            <v/>
          </cell>
          <cell r="BB59" t="str">
            <v/>
          </cell>
          <cell r="BC59" t="str">
            <v/>
          </cell>
          <cell r="BD59" t="str">
            <v>Listnaté měkké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>Ostatní listnaté tvrdé</v>
          </cell>
          <cell r="BJ59" t="str">
            <v/>
          </cell>
          <cell r="BK59" t="str">
            <v/>
          </cell>
          <cell r="BL59" t="str">
            <v/>
          </cell>
          <cell r="BM59" t="str">
            <v/>
          </cell>
          <cell r="BN59" t="str">
            <v>SM,JD</v>
          </cell>
          <cell r="BO59">
            <v>15</v>
          </cell>
          <cell r="BP59">
            <v>55</v>
          </cell>
          <cell r="BQ59" t="str">
            <v/>
          </cell>
          <cell r="BR59" t="str">
            <v/>
          </cell>
          <cell r="BS59" t="str">
            <v>BO</v>
          </cell>
          <cell r="BT59" t="str">
            <v/>
          </cell>
          <cell r="BU59" t="str">
            <v/>
          </cell>
          <cell r="BV59" t="str">
            <v/>
          </cell>
          <cell r="BW59" t="str">
            <v/>
          </cell>
          <cell r="BX59" t="str">
            <v>MD</v>
          </cell>
          <cell r="BY59" t="str">
            <v/>
          </cell>
          <cell r="BZ59" t="str">
            <v/>
          </cell>
          <cell r="CA59" t="str">
            <v/>
          </cell>
          <cell r="CB59" t="str">
            <v/>
          </cell>
          <cell r="CC59" t="str">
            <v>BK</v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 t="str">
            <v>DB</v>
          </cell>
          <cell r="CI59" t="str">
            <v/>
          </cell>
          <cell r="CJ59" t="str">
            <v/>
          </cell>
          <cell r="CK59" t="str">
            <v/>
          </cell>
          <cell r="CL59" t="str">
            <v/>
          </cell>
          <cell r="CM59" t="str">
            <v>BR</v>
          </cell>
          <cell r="CN59" t="str">
            <v/>
          </cell>
          <cell r="CO59" t="str">
            <v/>
          </cell>
          <cell r="CP59" t="str">
            <v/>
          </cell>
          <cell r="CQ59" t="str">
            <v/>
          </cell>
          <cell r="CR59" t="str">
            <v>Listnaté měkké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>Ostatní listnaté tvrdé</v>
          </cell>
          <cell r="CX59" t="str">
            <v/>
          </cell>
          <cell r="CY59" t="str">
            <v/>
          </cell>
          <cell r="CZ59" t="str">
            <v/>
          </cell>
          <cell r="DA59" t="str">
            <v/>
          </cell>
          <cell r="DB59" t="str">
            <v>20.05.25 11:04:38,227620000</v>
          </cell>
          <cell r="DC59">
            <v>20570.5</v>
          </cell>
          <cell r="DD59">
            <v>19747.68</v>
          </cell>
          <cell r="DE59" t="str">
            <v>eracd5a</v>
          </cell>
          <cell r="DF59" t="str">
            <v>1</v>
          </cell>
          <cell r="DG59">
            <v>2</v>
          </cell>
          <cell r="DH59">
            <v>100</v>
          </cell>
          <cell r="DI59" t="str">
            <v>20-50 tis.m3</v>
          </cell>
        </row>
        <row r="60">
          <cell r="A60">
            <v>214</v>
          </cell>
          <cell r="B60">
            <v>45793.378055555557</v>
          </cell>
          <cell r="C60" t="str">
            <v>28568664</v>
          </cell>
          <cell r="D60" t="str">
            <v>cigna@pilacigna.cz</v>
          </cell>
          <cell r="E60" t="str">
            <v>Daniel Cigna</v>
          </cell>
          <cell r="F60" t="str">
            <v>603851034</v>
          </cell>
          <cell r="G60" t="str">
            <v>PILA CIGNA, s.r.o.</v>
          </cell>
          <cell r="H60" t="str">
            <v>Frýdek-Místek</v>
          </cell>
          <cell r="I60" t="str">
            <v>Staříč</v>
          </cell>
          <cell r="J60" t="str">
            <v>537</v>
          </cell>
          <cell r="L60" t="str">
            <v>73943</v>
          </cell>
          <cell r="M60" t="str">
            <v>001</v>
          </cell>
          <cell r="T60" t="str">
            <v>Manuální</v>
          </cell>
          <cell r="U60" t="str">
            <v>Automobilová</v>
          </cell>
          <cell r="V60">
            <v>9300</v>
          </cell>
          <cell r="W60">
            <v>10800</v>
          </cell>
          <cell r="X60">
            <v>12500</v>
          </cell>
          <cell r="Y60">
            <v>14000</v>
          </cell>
          <cell r="Z60" t="str">
            <v>SM,JD</v>
          </cell>
          <cell r="AA60">
            <v>42</v>
          </cell>
          <cell r="AB60">
            <v>40</v>
          </cell>
          <cell r="AC60" t="str">
            <v/>
          </cell>
          <cell r="AD60" t="str">
            <v/>
          </cell>
          <cell r="AE60" t="str">
            <v>BO</v>
          </cell>
          <cell r="AF60" t="str">
            <v/>
          </cell>
          <cell r="AG60" t="str">
            <v/>
          </cell>
          <cell r="AH60" t="str">
            <v/>
          </cell>
          <cell r="AI60" t="str">
            <v/>
          </cell>
          <cell r="AJ60" t="str">
            <v>MD</v>
          </cell>
          <cell r="AK60">
            <v>10</v>
          </cell>
          <cell r="AL60">
            <v>5</v>
          </cell>
          <cell r="AM60" t="str">
            <v/>
          </cell>
          <cell r="AN60" t="str">
            <v/>
          </cell>
          <cell r="AO60" t="str">
            <v>BK</v>
          </cell>
          <cell r="AP60" t="str">
            <v/>
          </cell>
          <cell r="AQ60">
            <v>1</v>
          </cell>
          <cell r="AR60" t="str">
            <v/>
          </cell>
          <cell r="AS60" t="str">
            <v/>
          </cell>
          <cell r="AT60" t="str">
            <v>DB</v>
          </cell>
          <cell r="AU60" t="str">
            <v/>
          </cell>
          <cell r="AV60">
            <v>2</v>
          </cell>
          <cell r="AW60" t="str">
            <v/>
          </cell>
          <cell r="AX60" t="str">
            <v/>
          </cell>
          <cell r="AY60" t="str">
            <v>BR</v>
          </cell>
          <cell r="AZ60" t="str">
            <v/>
          </cell>
          <cell r="BA60" t="str">
            <v/>
          </cell>
          <cell r="BB60" t="str">
            <v/>
          </cell>
          <cell r="BC60" t="str">
            <v/>
          </cell>
          <cell r="BD60" t="str">
            <v>Listnaté měkké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>Ostatní listnaté tvrdé</v>
          </cell>
          <cell r="BJ60" t="str">
            <v/>
          </cell>
          <cell r="BK60" t="str">
            <v/>
          </cell>
          <cell r="BL60" t="str">
            <v/>
          </cell>
          <cell r="BM60" t="str">
            <v/>
          </cell>
          <cell r="BN60" t="str">
            <v>SM,JD</v>
          </cell>
          <cell r="BO60">
            <v>25</v>
          </cell>
          <cell r="BP60">
            <v>90</v>
          </cell>
          <cell r="BQ60" t="str">
            <v/>
          </cell>
          <cell r="BR60" t="str">
            <v/>
          </cell>
          <cell r="BS60" t="str">
            <v>BO</v>
          </cell>
          <cell r="BT60" t="str">
            <v/>
          </cell>
          <cell r="BU60" t="str">
            <v/>
          </cell>
          <cell r="BV60" t="str">
            <v/>
          </cell>
          <cell r="BW60" t="str">
            <v/>
          </cell>
          <cell r="BX60" t="str">
            <v>MD</v>
          </cell>
          <cell r="BY60">
            <v>12</v>
          </cell>
          <cell r="BZ60">
            <v>90</v>
          </cell>
          <cell r="CA60" t="str">
            <v/>
          </cell>
          <cell r="CB60" t="str">
            <v/>
          </cell>
          <cell r="CC60" t="str">
            <v>BK</v>
          </cell>
          <cell r="CD60">
            <v>35</v>
          </cell>
          <cell r="CE60">
            <v>90</v>
          </cell>
          <cell r="CF60" t="str">
            <v/>
          </cell>
          <cell r="CG60" t="str">
            <v/>
          </cell>
          <cell r="CH60" t="str">
            <v>DB</v>
          </cell>
          <cell r="CI60">
            <v>35</v>
          </cell>
          <cell r="CJ60">
            <v>90</v>
          </cell>
          <cell r="CK60" t="str">
            <v/>
          </cell>
          <cell r="CL60" t="str">
            <v/>
          </cell>
          <cell r="CM60" t="str">
            <v>BR</v>
          </cell>
          <cell r="CN60" t="str">
            <v/>
          </cell>
          <cell r="CO60" t="str">
            <v/>
          </cell>
          <cell r="CP60" t="str">
            <v/>
          </cell>
          <cell r="CQ60" t="str">
            <v/>
          </cell>
          <cell r="CR60" t="str">
            <v>Listnaté měkké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>Ostatní listnaté tvrdé</v>
          </cell>
          <cell r="CX60" t="str">
            <v/>
          </cell>
          <cell r="CY60" t="str">
            <v/>
          </cell>
          <cell r="CZ60" t="str">
            <v/>
          </cell>
          <cell r="DA60" t="str">
            <v/>
          </cell>
          <cell r="DB60" t="str">
            <v>20.05.25 11:04:38,219221000</v>
          </cell>
          <cell r="DC60">
            <v>11650</v>
          </cell>
          <cell r="DD60">
            <v>4893</v>
          </cell>
          <cell r="DE60" t="str">
            <v>mtbtbsn</v>
          </cell>
          <cell r="DF60" t="str">
            <v>1</v>
          </cell>
          <cell r="DG60">
            <v>2</v>
          </cell>
          <cell r="DH60">
            <v>100</v>
          </cell>
          <cell r="DI60" t="str">
            <v>10-20 tis.m3</v>
          </cell>
        </row>
        <row r="61">
          <cell r="A61">
            <v>215</v>
          </cell>
          <cell r="B61">
            <v>45793.383831018517</v>
          </cell>
          <cell r="C61" t="str">
            <v>27796604</v>
          </cell>
          <cell r="D61" t="str">
            <v>ha.kukuckova@seznam.cz</v>
          </cell>
          <cell r="E61" t="str">
            <v>Jaromír Kukučka</v>
          </cell>
          <cell r="F61" t="str">
            <v>603721227</v>
          </cell>
          <cell r="G61" t="str">
            <v>Jaromír Kukučka,s.r.o.</v>
          </cell>
          <cell r="H61" t="str">
            <v>Ostrava-město</v>
          </cell>
          <cell r="I61" t="str">
            <v>Hošťálkovice</v>
          </cell>
          <cell r="J61" t="str">
            <v>Lipka 78/25</v>
          </cell>
          <cell r="L61" t="str">
            <v>72528</v>
          </cell>
          <cell r="M61" t="str">
            <v>001</v>
          </cell>
          <cell r="N61" t="str">
            <v>Pila Jaromír Kukučka, s.r.o.</v>
          </cell>
          <cell r="O61" t="str">
            <v>Ostrava-město</v>
          </cell>
          <cell r="P61" t="str">
            <v>Ostrava</v>
          </cell>
          <cell r="Q61" t="str">
            <v>Slovenská 4</v>
          </cell>
          <cell r="S61" t="str">
            <v>702 00</v>
          </cell>
          <cell r="T61" t="str">
            <v>Manuální</v>
          </cell>
          <cell r="U61" t="str">
            <v>Automobilová</v>
          </cell>
          <cell r="V61">
            <v>5000</v>
          </cell>
          <cell r="W61">
            <v>6500</v>
          </cell>
          <cell r="X61">
            <v>9000</v>
          </cell>
          <cell r="Y61">
            <v>11000</v>
          </cell>
          <cell r="Z61" t="str">
            <v>SM,JD</v>
          </cell>
          <cell r="AA61">
            <v>5</v>
          </cell>
          <cell r="AB61">
            <v>0</v>
          </cell>
          <cell r="AC61">
            <v>42</v>
          </cell>
          <cell r="AD61">
            <v>5</v>
          </cell>
          <cell r="AE61" t="str">
            <v>BO</v>
          </cell>
          <cell r="AF61">
            <v>0</v>
          </cell>
          <cell r="AG61">
            <v>0</v>
          </cell>
          <cell r="AH61">
            <v>1</v>
          </cell>
          <cell r="AI61">
            <v>0</v>
          </cell>
          <cell r="AJ61" t="str">
            <v>MD</v>
          </cell>
          <cell r="AK61" t="str">
            <v/>
          </cell>
          <cell r="AL61" t="str">
            <v/>
          </cell>
          <cell r="AM61" t="str">
            <v/>
          </cell>
          <cell r="AN61" t="str">
            <v/>
          </cell>
          <cell r="AO61" t="str">
            <v>BK</v>
          </cell>
          <cell r="AP61" t="str">
            <v/>
          </cell>
          <cell r="AQ61" t="str">
            <v/>
          </cell>
          <cell r="AR61" t="str">
            <v/>
          </cell>
          <cell r="AS61">
            <v>36</v>
          </cell>
          <cell r="AT61" t="str">
            <v>DB</v>
          </cell>
          <cell r="AU61" t="str">
            <v/>
          </cell>
          <cell r="AV61" t="str">
            <v/>
          </cell>
          <cell r="AW61" t="str">
            <v/>
          </cell>
          <cell r="AX61" t="str">
            <v/>
          </cell>
          <cell r="AY61" t="str">
            <v>BR</v>
          </cell>
          <cell r="AZ61" t="str">
            <v/>
          </cell>
          <cell r="BA61" t="str">
            <v/>
          </cell>
          <cell r="BB61" t="str">
            <v/>
          </cell>
          <cell r="BC61" t="str">
            <v/>
          </cell>
          <cell r="BD61" t="str">
            <v>Listnaté měkké</v>
          </cell>
          <cell r="BE61" t="str">
            <v/>
          </cell>
          <cell r="BF61" t="str">
            <v/>
          </cell>
          <cell r="BG61">
            <v>10</v>
          </cell>
          <cell r="BH61" t="str">
            <v/>
          </cell>
          <cell r="BI61" t="str">
            <v>Ostatní listnaté tvrdé</v>
          </cell>
          <cell r="BJ61" t="str">
            <v/>
          </cell>
          <cell r="BK61" t="str">
            <v/>
          </cell>
          <cell r="BL61" t="str">
            <v/>
          </cell>
          <cell r="BM61">
            <v>1</v>
          </cell>
          <cell r="BN61" t="str">
            <v>SM,JD</v>
          </cell>
          <cell r="BO61">
            <v>20</v>
          </cell>
          <cell r="BP61">
            <v>80</v>
          </cell>
          <cell r="BQ61">
            <v>20</v>
          </cell>
          <cell r="BR61">
            <v>100</v>
          </cell>
          <cell r="BS61" t="str">
            <v>BO</v>
          </cell>
          <cell r="BT61" t="str">
            <v/>
          </cell>
          <cell r="BU61" t="str">
            <v/>
          </cell>
          <cell r="BV61">
            <v>20</v>
          </cell>
          <cell r="BW61">
            <v>100</v>
          </cell>
          <cell r="BX61" t="str">
            <v>MD</v>
          </cell>
          <cell r="BY61" t="str">
            <v/>
          </cell>
          <cell r="BZ61" t="str">
            <v/>
          </cell>
          <cell r="CA61" t="str">
            <v/>
          </cell>
          <cell r="CB61" t="str">
            <v/>
          </cell>
          <cell r="CC61" t="str">
            <v>BK</v>
          </cell>
          <cell r="CD61" t="str">
            <v/>
          </cell>
          <cell r="CE61" t="str">
            <v/>
          </cell>
          <cell r="CF61">
            <v>20</v>
          </cell>
          <cell r="CG61">
            <v>60</v>
          </cell>
          <cell r="CH61" t="str">
            <v>DB</v>
          </cell>
          <cell r="CI61" t="str">
            <v/>
          </cell>
          <cell r="CJ61" t="str">
            <v/>
          </cell>
          <cell r="CK61" t="str">
            <v/>
          </cell>
          <cell r="CL61" t="str">
            <v/>
          </cell>
          <cell r="CM61" t="str">
            <v>BR</v>
          </cell>
          <cell r="CN61" t="str">
            <v/>
          </cell>
          <cell r="CO61" t="str">
            <v/>
          </cell>
          <cell r="CP61" t="str">
            <v/>
          </cell>
          <cell r="CQ61" t="str">
            <v/>
          </cell>
          <cell r="CR61" t="str">
            <v>Listnaté měkké</v>
          </cell>
          <cell r="CS61" t="str">
            <v/>
          </cell>
          <cell r="CT61" t="str">
            <v/>
          </cell>
          <cell r="CU61">
            <v>20</v>
          </cell>
          <cell r="CV61">
            <v>100</v>
          </cell>
          <cell r="CW61" t="str">
            <v>Ostatní listnaté tvrdé</v>
          </cell>
          <cell r="CX61" t="str">
            <v/>
          </cell>
          <cell r="CY61" t="str">
            <v/>
          </cell>
          <cell r="CZ61">
            <v>20</v>
          </cell>
          <cell r="DA61">
            <v>100</v>
          </cell>
          <cell r="DB61" t="str">
            <v>20.05.25 11:04:38,209987000</v>
          </cell>
          <cell r="DC61">
            <v>7750</v>
          </cell>
          <cell r="DD61">
            <v>387.5</v>
          </cell>
          <cell r="DE61" t="str">
            <v>w62djfc</v>
          </cell>
          <cell r="DF61" t="str">
            <v>1</v>
          </cell>
          <cell r="DG61">
            <v>2</v>
          </cell>
          <cell r="DH61">
            <v>100</v>
          </cell>
          <cell r="DI61" t="str">
            <v>5-10 tis.m3</v>
          </cell>
        </row>
        <row r="62">
          <cell r="A62">
            <v>218</v>
          </cell>
          <cell r="B62">
            <v>45793.430509259262</v>
          </cell>
          <cell r="C62" t="str">
            <v>27911187</v>
          </cell>
          <cell r="D62" t="str">
            <v>samek.drevobal@email.cz</v>
          </cell>
          <cell r="E62" t="str">
            <v>METLIČKA EDUARD</v>
          </cell>
          <cell r="F62" t="str">
            <v>602852701</v>
          </cell>
          <cell r="G62" t="str">
            <v>HOLZ TRADE S.R.O.</v>
          </cell>
          <cell r="H62" t="str">
            <v>Praha</v>
          </cell>
          <cell r="I62" t="str">
            <v>PRAHA</v>
          </cell>
          <cell r="J62" t="str">
            <v>VOJTĚŠSKÁ 197/16</v>
          </cell>
          <cell r="L62" t="str">
            <v>11000</v>
          </cell>
          <cell r="M62" t="str">
            <v>001</v>
          </cell>
          <cell r="O62" t="str">
            <v>Louny</v>
          </cell>
          <cell r="P62" t="str">
            <v>ŽATEC-VELICHOV</v>
          </cell>
          <cell r="Q62" t="str">
            <v>NA ASTŘE 44</v>
          </cell>
          <cell r="S62" t="str">
            <v>43801</v>
          </cell>
          <cell r="T62" t="str">
            <v>Manuální</v>
          </cell>
          <cell r="U62" t="str">
            <v>Automobilová</v>
          </cell>
          <cell r="V62">
            <v>1185</v>
          </cell>
          <cell r="W62">
            <v>1337</v>
          </cell>
          <cell r="X62">
            <v>1176</v>
          </cell>
          <cell r="Y62">
            <v>1290</v>
          </cell>
          <cell r="Z62" t="str">
            <v>SM,JD</v>
          </cell>
          <cell r="AA62">
            <v>92</v>
          </cell>
          <cell r="AB62">
            <v>8</v>
          </cell>
          <cell r="AC62" t="str">
            <v/>
          </cell>
          <cell r="AD62" t="str">
            <v/>
          </cell>
          <cell r="AE62" t="str">
            <v>BO</v>
          </cell>
          <cell r="AF62" t="str">
            <v/>
          </cell>
          <cell r="AG62" t="str">
            <v/>
          </cell>
          <cell r="AH62" t="str">
            <v/>
          </cell>
          <cell r="AI62" t="str">
            <v/>
          </cell>
          <cell r="AJ62" t="str">
            <v>MD</v>
          </cell>
          <cell r="AK62" t="str">
            <v/>
          </cell>
          <cell r="AL62" t="str">
            <v/>
          </cell>
          <cell r="AM62" t="str">
            <v/>
          </cell>
          <cell r="AN62" t="str">
            <v/>
          </cell>
          <cell r="AO62" t="str">
            <v>BK</v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 t="str">
            <v>DB</v>
          </cell>
          <cell r="AU62" t="str">
            <v/>
          </cell>
          <cell r="AV62" t="str">
            <v/>
          </cell>
          <cell r="AW62" t="str">
            <v/>
          </cell>
          <cell r="AX62" t="str">
            <v/>
          </cell>
          <cell r="AY62" t="str">
            <v>BR</v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>Listnaté měkké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>Ostatní listnaté tvrdé</v>
          </cell>
          <cell r="BJ62" t="str">
            <v/>
          </cell>
          <cell r="BK62" t="str">
            <v/>
          </cell>
          <cell r="BL62" t="str">
            <v/>
          </cell>
          <cell r="BM62" t="str">
            <v/>
          </cell>
          <cell r="BN62" t="str">
            <v>SM,JD</v>
          </cell>
          <cell r="BO62">
            <v>22</v>
          </cell>
          <cell r="BP62">
            <v>60</v>
          </cell>
          <cell r="BQ62" t="str">
            <v/>
          </cell>
          <cell r="BR62" t="str">
            <v/>
          </cell>
          <cell r="BS62" t="str">
            <v>BO</v>
          </cell>
          <cell r="BT62" t="str">
            <v/>
          </cell>
          <cell r="BU62" t="str">
            <v/>
          </cell>
          <cell r="BV62" t="str">
            <v/>
          </cell>
          <cell r="BW62" t="str">
            <v/>
          </cell>
          <cell r="BX62" t="str">
            <v>MD</v>
          </cell>
          <cell r="BY62" t="str">
            <v/>
          </cell>
          <cell r="BZ62" t="str">
            <v/>
          </cell>
          <cell r="CA62" t="str">
            <v/>
          </cell>
          <cell r="CB62" t="str">
            <v/>
          </cell>
          <cell r="CC62" t="str">
            <v>BK</v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 t="str">
            <v>DB</v>
          </cell>
          <cell r="CI62" t="str">
            <v/>
          </cell>
          <cell r="CJ62" t="str">
            <v/>
          </cell>
          <cell r="CK62" t="str">
            <v/>
          </cell>
          <cell r="CL62" t="str">
            <v/>
          </cell>
          <cell r="CM62" t="str">
            <v>BR</v>
          </cell>
          <cell r="CN62" t="str">
            <v/>
          </cell>
          <cell r="CO62" t="str">
            <v/>
          </cell>
          <cell r="CP62" t="str">
            <v/>
          </cell>
          <cell r="CQ62" t="str">
            <v/>
          </cell>
          <cell r="CR62" t="str">
            <v>Listnaté měkké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>Ostatní listnaté tvrdé</v>
          </cell>
          <cell r="CX62" t="str">
            <v/>
          </cell>
          <cell r="CY62" t="str">
            <v/>
          </cell>
          <cell r="CZ62" t="str">
            <v/>
          </cell>
          <cell r="DA62" t="str">
            <v/>
          </cell>
          <cell r="DB62" t="str">
            <v>20.05.25 11:04:38,180629000</v>
          </cell>
          <cell r="DC62">
            <v>1256.5</v>
          </cell>
          <cell r="DD62">
            <v>1155.98</v>
          </cell>
          <cell r="DF62" t="str">
            <v>1</v>
          </cell>
          <cell r="DG62">
            <v>2</v>
          </cell>
          <cell r="DH62">
            <v>100</v>
          </cell>
          <cell r="DI62" t="str">
            <v>do 2,5 tis.m3</v>
          </cell>
        </row>
        <row r="63">
          <cell r="A63">
            <v>219</v>
          </cell>
          <cell r="B63">
            <v>45793.471759259257</v>
          </cell>
          <cell r="C63" t="str">
            <v>27103803</v>
          </cell>
          <cell r="D63" t="str">
            <v>vondracek@deblicelesy.cz</v>
          </cell>
          <cell r="E63" t="str">
            <v>Vondráček Petr</v>
          </cell>
          <cell r="F63" t="str">
            <v>603169073</v>
          </cell>
          <cell r="G63" t="str">
            <v>DEBLICE - lesy s.r.o.</v>
          </cell>
          <cell r="H63" t="str">
            <v>Nymburk</v>
          </cell>
          <cell r="I63" t="str">
            <v>Dymokury</v>
          </cell>
          <cell r="J63" t="str">
            <v>Deblice 174</v>
          </cell>
          <cell r="L63" t="str">
            <v>28901</v>
          </cell>
          <cell r="M63" t="str">
            <v>001</v>
          </cell>
          <cell r="T63" t="str">
            <v>Manuální</v>
          </cell>
          <cell r="U63" t="str">
            <v>Automobilová</v>
          </cell>
          <cell r="V63">
            <v>15000</v>
          </cell>
          <cell r="W63">
            <v>12500</v>
          </cell>
          <cell r="X63">
            <v>10000</v>
          </cell>
          <cell r="Y63">
            <v>12000</v>
          </cell>
          <cell r="Z63" t="str">
            <v>SM,JD</v>
          </cell>
          <cell r="AA63">
            <v>0</v>
          </cell>
          <cell r="AB63" t="str">
            <v/>
          </cell>
          <cell r="AC63">
            <v>1</v>
          </cell>
          <cell r="AD63">
            <v>2</v>
          </cell>
          <cell r="AE63" t="str">
            <v>BO</v>
          </cell>
          <cell r="AF63" t="str">
            <v/>
          </cell>
          <cell r="AG63" t="str">
            <v/>
          </cell>
          <cell r="AH63">
            <v>1</v>
          </cell>
          <cell r="AI63">
            <v>20</v>
          </cell>
          <cell r="AJ63" t="str">
            <v>MD</v>
          </cell>
          <cell r="AK63" t="str">
            <v/>
          </cell>
          <cell r="AL63" t="str">
            <v/>
          </cell>
          <cell r="AM63" t="str">
            <v/>
          </cell>
          <cell r="AN63">
            <v>1</v>
          </cell>
          <cell r="AO63" t="str">
            <v>BK</v>
          </cell>
          <cell r="AP63" t="str">
            <v/>
          </cell>
          <cell r="AQ63" t="str">
            <v/>
          </cell>
          <cell r="AR63" t="str">
            <v/>
          </cell>
          <cell r="AS63">
            <v>3</v>
          </cell>
          <cell r="AT63" t="str">
            <v>DB</v>
          </cell>
          <cell r="AU63" t="str">
            <v/>
          </cell>
          <cell r="AV63" t="str">
            <v/>
          </cell>
          <cell r="AW63">
            <v>5</v>
          </cell>
          <cell r="AX63">
            <v>45</v>
          </cell>
          <cell r="AY63" t="str">
            <v>BR</v>
          </cell>
          <cell r="AZ63" t="str">
            <v/>
          </cell>
          <cell r="BA63" t="str">
            <v/>
          </cell>
          <cell r="BB63" t="str">
            <v/>
          </cell>
          <cell r="BC63">
            <v>4</v>
          </cell>
          <cell r="BD63" t="str">
            <v>Listnaté měkké</v>
          </cell>
          <cell r="BE63" t="str">
            <v/>
          </cell>
          <cell r="BF63" t="str">
            <v/>
          </cell>
          <cell r="BG63" t="str">
            <v/>
          </cell>
          <cell r="BH63">
            <v>2</v>
          </cell>
          <cell r="BI63" t="str">
            <v>Ostatní listnaté tvrdé</v>
          </cell>
          <cell r="BJ63" t="str">
            <v/>
          </cell>
          <cell r="BK63" t="str">
            <v/>
          </cell>
          <cell r="BL63">
            <v>1</v>
          </cell>
          <cell r="BM63">
            <v>15</v>
          </cell>
          <cell r="BN63" t="str">
            <v>SM,JD</v>
          </cell>
          <cell r="BO63" t="str">
            <v/>
          </cell>
          <cell r="BP63" t="str">
            <v/>
          </cell>
          <cell r="BQ63">
            <v>15</v>
          </cell>
          <cell r="BR63">
            <v>25</v>
          </cell>
          <cell r="BS63" t="str">
            <v>BO</v>
          </cell>
          <cell r="BT63" t="str">
            <v/>
          </cell>
          <cell r="BU63" t="str">
            <v/>
          </cell>
          <cell r="BV63">
            <v>15</v>
          </cell>
          <cell r="BW63">
            <v>25</v>
          </cell>
          <cell r="BX63" t="str">
            <v>MD</v>
          </cell>
          <cell r="BY63" t="str">
            <v/>
          </cell>
          <cell r="BZ63" t="str">
            <v/>
          </cell>
          <cell r="CA63">
            <v>15</v>
          </cell>
          <cell r="CB63">
            <v>25</v>
          </cell>
          <cell r="CC63" t="str">
            <v>BK</v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 t="str">
            <v>DB</v>
          </cell>
          <cell r="CI63" t="str">
            <v/>
          </cell>
          <cell r="CJ63" t="str">
            <v/>
          </cell>
          <cell r="CK63">
            <v>15</v>
          </cell>
          <cell r="CL63">
            <v>25</v>
          </cell>
          <cell r="CM63" t="str">
            <v>BR</v>
          </cell>
          <cell r="CN63" t="str">
            <v/>
          </cell>
          <cell r="CO63" t="str">
            <v/>
          </cell>
          <cell r="CP63" t="str">
            <v/>
          </cell>
          <cell r="CQ63" t="str">
            <v/>
          </cell>
          <cell r="CR63" t="str">
            <v>Listnaté měkké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>Ostatní listnaté tvrdé</v>
          </cell>
          <cell r="CX63" t="str">
            <v/>
          </cell>
          <cell r="CY63" t="str">
            <v/>
          </cell>
          <cell r="CZ63">
            <v>15</v>
          </cell>
          <cell r="DA63">
            <v>25</v>
          </cell>
          <cell r="DB63" t="str">
            <v>20.05.25 11:04:38,171167000</v>
          </cell>
          <cell r="DC63">
            <v>11250</v>
          </cell>
          <cell r="DD63">
            <v>0</v>
          </cell>
          <cell r="DE63" t="str">
            <v>gdaychz</v>
          </cell>
          <cell r="DF63" t="str">
            <v>1</v>
          </cell>
          <cell r="DG63">
            <v>2</v>
          </cell>
          <cell r="DH63">
            <v>100</v>
          </cell>
          <cell r="DI63" t="str">
            <v>10-20 tis.m3</v>
          </cell>
        </row>
        <row r="64">
          <cell r="A64">
            <v>220</v>
          </cell>
          <cell r="B64">
            <v>45793.496631944443</v>
          </cell>
          <cell r="C64" t="str">
            <v>26511008</v>
          </cell>
          <cell r="D64" t="str">
            <v>petr.sevcik@decospan.com</v>
          </cell>
          <cell r="E64" t="str">
            <v>Pieter -desmet</v>
          </cell>
          <cell r="F64" t="str">
            <v>777946100</v>
          </cell>
          <cell r="G64" t="str">
            <v>ESCO OAK SAWMILL s.r.o.</v>
          </cell>
          <cell r="H64" t="str">
            <v>Strakonice</v>
          </cell>
          <cell r="I64" t="str">
            <v>Radomyšl</v>
          </cell>
          <cell r="J64" t="str">
            <v>Blatenská 267</v>
          </cell>
          <cell r="L64" t="str">
            <v>38731</v>
          </cell>
          <cell r="M64" t="str">
            <v>001</v>
          </cell>
          <cell r="T64" t="str">
            <v>Manuální</v>
          </cell>
          <cell r="U64" t="str">
            <v>Automobilová</v>
          </cell>
          <cell r="V64">
            <v>8000</v>
          </cell>
          <cell r="W64">
            <v>7400</v>
          </cell>
          <cell r="X64">
            <v>6500</v>
          </cell>
          <cell r="Y64">
            <v>6500</v>
          </cell>
          <cell r="Z64" t="str">
            <v>SM,JD</v>
          </cell>
          <cell r="AA64">
            <v>0</v>
          </cell>
          <cell r="AB64" t="str">
            <v/>
          </cell>
          <cell r="AC64" t="str">
            <v/>
          </cell>
          <cell r="AD64" t="str">
            <v/>
          </cell>
          <cell r="AE64" t="str">
            <v>BO</v>
          </cell>
          <cell r="AF64" t="str">
            <v/>
          </cell>
          <cell r="AG64" t="str">
            <v/>
          </cell>
          <cell r="AH64" t="str">
            <v/>
          </cell>
          <cell r="AI64" t="str">
            <v/>
          </cell>
          <cell r="AJ64" t="str">
            <v>MD</v>
          </cell>
          <cell r="AK64" t="str">
            <v/>
          </cell>
          <cell r="AL64" t="str">
            <v/>
          </cell>
          <cell r="AM64" t="str">
            <v/>
          </cell>
          <cell r="AN64" t="str">
            <v/>
          </cell>
          <cell r="AO64" t="str">
            <v>BK</v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T64" t="str">
            <v>DB</v>
          </cell>
          <cell r="AU64">
            <v>100</v>
          </cell>
          <cell r="AV64" t="str">
            <v/>
          </cell>
          <cell r="AW64" t="str">
            <v/>
          </cell>
          <cell r="AX64" t="str">
            <v/>
          </cell>
          <cell r="AY64" t="str">
            <v>BR</v>
          </cell>
          <cell r="AZ64" t="str">
            <v/>
          </cell>
          <cell r="BA64" t="str">
            <v/>
          </cell>
          <cell r="BB64" t="str">
            <v/>
          </cell>
          <cell r="BC64" t="str">
            <v/>
          </cell>
          <cell r="BD64" t="str">
            <v>Listnaté měkké</v>
          </cell>
          <cell r="BE64" t="str">
            <v/>
          </cell>
          <cell r="BF64" t="str">
            <v/>
          </cell>
          <cell r="BG64" t="str">
            <v/>
          </cell>
          <cell r="BH64" t="str">
            <v/>
          </cell>
          <cell r="BI64" t="str">
            <v>Ostatní listnaté tvrdé</v>
          </cell>
          <cell r="BJ64" t="str">
            <v/>
          </cell>
          <cell r="BK64" t="str">
            <v/>
          </cell>
          <cell r="BL64" t="str">
            <v/>
          </cell>
          <cell r="BM64" t="str">
            <v/>
          </cell>
          <cell r="BN64" t="str">
            <v>SM,JD</v>
          </cell>
          <cell r="BO64" t="str">
            <v/>
          </cell>
          <cell r="BP64" t="str">
            <v/>
          </cell>
          <cell r="BQ64" t="str">
            <v/>
          </cell>
          <cell r="BR64" t="str">
            <v/>
          </cell>
          <cell r="BS64" t="str">
            <v>BO</v>
          </cell>
          <cell r="BT64" t="str">
            <v/>
          </cell>
          <cell r="BU64" t="str">
            <v/>
          </cell>
          <cell r="BV64" t="str">
            <v/>
          </cell>
          <cell r="BW64" t="str">
            <v/>
          </cell>
          <cell r="BX64" t="str">
            <v>MD</v>
          </cell>
          <cell r="BY64" t="str">
            <v/>
          </cell>
          <cell r="BZ64" t="str">
            <v/>
          </cell>
          <cell r="CA64" t="str">
            <v/>
          </cell>
          <cell r="CB64" t="str">
            <v/>
          </cell>
          <cell r="CC64" t="str">
            <v>BK</v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 t="str">
            <v>DB</v>
          </cell>
          <cell r="CI64">
            <v>40</v>
          </cell>
          <cell r="CJ64">
            <v>100</v>
          </cell>
          <cell r="CK64" t="str">
            <v/>
          </cell>
          <cell r="CL64" t="str">
            <v/>
          </cell>
          <cell r="CM64" t="str">
            <v>BR</v>
          </cell>
          <cell r="CN64" t="str">
            <v/>
          </cell>
          <cell r="CO64" t="str">
            <v/>
          </cell>
          <cell r="CP64" t="str">
            <v/>
          </cell>
          <cell r="CQ64" t="str">
            <v/>
          </cell>
          <cell r="CR64" t="str">
            <v>Listnaté měkké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>Ostatní listnaté tvrdé</v>
          </cell>
          <cell r="CX64" t="str">
            <v/>
          </cell>
          <cell r="CY64" t="str">
            <v/>
          </cell>
          <cell r="CZ64" t="str">
            <v/>
          </cell>
          <cell r="DA64" t="str">
            <v/>
          </cell>
          <cell r="DB64" t="str">
            <v>20.05.25 11:04:38,161049000</v>
          </cell>
          <cell r="DC64">
            <v>6950</v>
          </cell>
          <cell r="DD64">
            <v>0</v>
          </cell>
          <cell r="DE64" t="str">
            <v>iib2kee</v>
          </cell>
          <cell r="DF64" t="str">
            <v>1</v>
          </cell>
          <cell r="DG64">
            <v>2</v>
          </cell>
          <cell r="DH64">
            <v>100</v>
          </cell>
          <cell r="DI64" t="str">
            <v>5-10 tis.m3</v>
          </cell>
        </row>
        <row r="65">
          <cell r="A65">
            <v>221</v>
          </cell>
          <cell r="B65">
            <v>45793.521423611113</v>
          </cell>
          <cell r="C65" t="str">
            <v>07136790</v>
          </cell>
          <cell r="D65" t="str">
            <v>info@krejzlpila.cz</v>
          </cell>
          <cell r="E65" t="str">
            <v>Jiří Krejzl</v>
          </cell>
          <cell r="F65" t="str">
            <v>605520467</v>
          </cell>
          <cell r="G65" t="str">
            <v>Krejzl pila s.r.o.</v>
          </cell>
          <cell r="H65" t="str">
            <v>Žďár nad Sázavou</v>
          </cell>
          <cell r="I65" t="str">
            <v>Netin</v>
          </cell>
          <cell r="J65" t="str">
            <v>39</v>
          </cell>
          <cell r="L65" t="str">
            <v>59444</v>
          </cell>
          <cell r="M65" t="str">
            <v>001</v>
          </cell>
          <cell r="O65" t="str">
            <v>Žďár nad Sázavou</v>
          </cell>
          <cell r="T65" t="str">
            <v>Manuální</v>
          </cell>
          <cell r="U65" t="str">
            <v>Automobilová</v>
          </cell>
          <cell r="V65">
            <v>3600</v>
          </cell>
          <cell r="W65">
            <v>3400</v>
          </cell>
          <cell r="X65">
            <v>3600</v>
          </cell>
          <cell r="Y65">
            <v>3500</v>
          </cell>
          <cell r="Z65" t="str">
            <v>SM,JD</v>
          </cell>
          <cell r="AA65">
            <v>90</v>
          </cell>
          <cell r="AB65">
            <v>5</v>
          </cell>
          <cell r="AC65">
            <v>5</v>
          </cell>
          <cell r="AD65" t="str">
            <v/>
          </cell>
          <cell r="AE65" t="str">
            <v>BO</v>
          </cell>
          <cell r="AF65" t="str">
            <v/>
          </cell>
          <cell r="AG65" t="str">
            <v/>
          </cell>
          <cell r="AH65" t="str">
            <v/>
          </cell>
          <cell r="AI65" t="str">
            <v/>
          </cell>
          <cell r="AJ65" t="str">
            <v>MD</v>
          </cell>
          <cell r="AK65" t="str">
            <v/>
          </cell>
          <cell r="AL65" t="str">
            <v/>
          </cell>
          <cell r="AM65" t="str">
            <v/>
          </cell>
          <cell r="AN65" t="str">
            <v/>
          </cell>
          <cell r="AO65" t="str">
            <v>BK</v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 t="str">
            <v>DB</v>
          </cell>
          <cell r="AU65" t="str">
            <v/>
          </cell>
          <cell r="AV65" t="str">
            <v/>
          </cell>
          <cell r="AW65" t="str">
            <v/>
          </cell>
          <cell r="AX65" t="str">
            <v/>
          </cell>
          <cell r="AY65" t="str">
            <v>BR</v>
          </cell>
          <cell r="AZ65" t="str">
            <v/>
          </cell>
          <cell r="BA65" t="str">
            <v/>
          </cell>
          <cell r="BB65" t="str">
            <v/>
          </cell>
          <cell r="BC65" t="str">
            <v/>
          </cell>
          <cell r="BD65" t="str">
            <v>Listnaté měkké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>Ostatní listnaté tvrdé</v>
          </cell>
          <cell r="BJ65" t="str">
            <v/>
          </cell>
          <cell r="BK65" t="str">
            <v/>
          </cell>
          <cell r="BL65" t="str">
            <v/>
          </cell>
          <cell r="BM65" t="str">
            <v/>
          </cell>
          <cell r="BN65" t="str">
            <v>SM,JD</v>
          </cell>
          <cell r="BO65" t="str">
            <v/>
          </cell>
          <cell r="BP65" t="str">
            <v/>
          </cell>
          <cell r="BQ65" t="str">
            <v/>
          </cell>
          <cell r="BR65" t="str">
            <v/>
          </cell>
          <cell r="BS65" t="str">
            <v>BO</v>
          </cell>
          <cell r="BT65" t="str">
            <v/>
          </cell>
          <cell r="BU65" t="str">
            <v/>
          </cell>
          <cell r="BV65" t="str">
            <v/>
          </cell>
          <cell r="BW65" t="str">
            <v/>
          </cell>
          <cell r="BX65" t="str">
            <v>MD</v>
          </cell>
          <cell r="BY65" t="str">
            <v/>
          </cell>
          <cell r="BZ65" t="str">
            <v/>
          </cell>
          <cell r="CA65" t="str">
            <v/>
          </cell>
          <cell r="CB65" t="str">
            <v/>
          </cell>
          <cell r="CC65" t="str">
            <v>BK</v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 t="str">
            <v>DB</v>
          </cell>
          <cell r="CI65" t="str">
            <v/>
          </cell>
          <cell r="CJ65" t="str">
            <v/>
          </cell>
          <cell r="CK65" t="str">
            <v/>
          </cell>
          <cell r="CL65" t="str">
            <v/>
          </cell>
          <cell r="CM65" t="str">
            <v>BR</v>
          </cell>
          <cell r="CN65" t="str">
            <v/>
          </cell>
          <cell r="CO65" t="str">
            <v/>
          </cell>
          <cell r="CP65" t="str">
            <v/>
          </cell>
          <cell r="CQ65" t="str">
            <v/>
          </cell>
          <cell r="CR65" t="str">
            <v>Listnaté měkké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>Ostatní listnaté tvrdé</v>
          </cell>
          <cell r="CX65" t="str">
            <v/>
          </cell>
          <cell r="CY65" t="str">
            <v/>
          </cell>
          <cell r="CZ65" t="str">
            <v/>
          </cell>
          <cell r="DA65" t="str">
            <v/>
          </cell>
          <cell r="DB65" t="str">
            <v>20.05.25 11:04:38,151967000</v>
          </cell>
          <cell r="DC65">
            <v>3500</v>
          </cell>
          <cell r="DD65">
            <v>3150</v>
          </cell>
          <cell r="DE65" t="str">
            <v>geh9gms</v>
          </cell>
          <cell r="DF65" t="str">
            <v>1</v>
          </cell>
          <cell r="DG65">
            <v>2</v>
          </cell>
          <cell r="DH65">
            <v>100</v>
          </cell>
          <cell r="DI65" t="str">
            <v>2,5-5 tis.m3</v>
          </cell>
        </row>
        <row r="66">
          <cell r="A66">
            <v>222</v>
          </cell>
          <cell r="B66">
            <v>45793.531793981485</v>
          </cell>
          <cell r="C66" t="str">
            <v>26420317</v>
          </cell>
          <cell r="D66" t="str">
            <v>office.biocel@lenzing.com</v>
          </cell>
          <cell r="E66" t="str">
            <v>Kupková Kateřina</v>
          </cell>
          <cell r="F66" t="str">
            <v>+420602710594</v>
          </cell>
          <cell r="G66" t="str">
            <v>Lenzing Biocel Paskov a.s.</v>
          </cell>
          <cell r="H66" t="str">
            <v>Frýdek-Místek</v>
          </cell>
          <cell r="I66" t="str">
            <v>Paskov</v>
          </cell>
          <cell r="J66" t="str">
            <v>Místecká 762</v>
          </cell>
          <cell r="L66" t="str">
            <v>73921</v>
          </cell>
          <cell r="M66" t="str">
            <v>001</v>
          </cell>
          <cell r="T66" t="str">
            <v>Elektronická</v>
          </cell>
          <cell r="U66" t="str">
            <v>Automobilová i železniční</v>
          </cell>
          <cell r="V66">
            <v>1050000</v>
          </cell>
          <cell r="W66">
            <v>1045000</v>
          </cell>
          <cell r="X66">
            <v>1140000</v>
          </cell>
          <cell r="Y66">
            <v>1152000</v>
          </cell>
          <cell r="Z66" t="str">
            <v>SM,JD</v>
          </cell>
          <cell r="AA66">
            <v>0</v>
          </cell>
          <cell r="AB66" t="str">
            <v/>
          </cell>
          <cell r="AC66" t="str">
            <v/>
          </cell>
          <cell r="AD66">
            <v>100</v>
          </cell>
          <cell r="AE66" t="str">
            <v>BO</v>
          </cell>
          <cell r="AF66" t="str">
            <v/>
          </cell>
          <cell r="AG66" t="str">
            <v/>
          </cell>
          <cell r="AH66" t="str">
            <v/>
          </cell>
          <cell r="AI66" t="str">
            <v/>
          </cell>
          <cell r="AJ66" t="str">
            <v>MD</v>
          </cell>
          <cell r="AK66" t="str">
            <v/>
          </cell>
          <cell r="AL66" t="str">
            <v/>
          </cell>
          <cell r="AM66" t="str">
            <v/>
          </cell>
          <cell r="AN66" t="str">
            <v/>
          </cell>
          <cell r="AO66" t="str">
            <v>BK</v>
          </cell>
          <cell r="AP66" t="str">
            <v/>
          </cell>
          <cell r="AQ66" t="str">
            <v/>
          </cell>
          <cell r="AR66" t="str">
            <v/>
          </cell>
          <cell r="AS66" t="str">
            <v/>
          </cell>
          <cell r="AT66" t="str">
            <v>DB</v>
          </cell>
          <cell r="AU66" t="str">
            <v/>
          </cell>
          <cell r="AV66" t="str">
            <v/>
          </cell>
          <cell r="AW66" t="str">
            <v/>
          </cell>
          <cell r="AX66" t="str">
            <v/>
          </cell>
          <cell r="AY66" t="str">
            <v>BR</v>
          </cell>
          <cell r="AZ66" t="str">
            <v/>
          </cell>
          <cell r="BA66" t="str">
            <v/>
          </cell>
          <cell r="BB66" t="str">
            <v/>
          </cell>
          <cell r="BC66" t="str">
            <v/>
          </cell>
          <cell r="BD66" t="str">
            <v>Listnaté měkké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>Ostatní listnaté tvrdé</v>
          </cell>
          <cell r="BJ66" t="str">
            <v/>
          </cell>
          <cell r="BK66" t="str">
            <v/>
          </cell>
          <cell r="BL66" t="str">
            <v/>
          </cell>
          <cell r="BM66" t="str">
            <v/>
          </cell>
          <cell r="BN66" t="str">
            <v>SM,JD</v>
          </cell>
          <cell r="BO66" t="str">
            <v/>
          </cell>
          <cell r="BP66" t="str">
            <v/>
          </cell>
          <cell r="BQ66" t="str">
            <v/>
          </cell>
          <cell r="BR66" t="str">
            <v/>
          </cell>
          <cell r="BS66" t="str">
            <v>BO</v>
          </cell>
          <cell r="BT66" t="str">
            <v/>
          </cell>
          <cell r="BU66" t="str">
            <v/>
          </cell>
          <cell r="BV66" t="str">
            <v/>
          </cell>
          <cell r="BW66" t="str">
            <v/>
          </cell>
          <cell r="BX66" t="str">
            <v>MD</v>
          </cell>
          <cell r="BY66" t="str">
            <v/>
          </cell>
          <cell r="BZ66" t="str">
            <v/>
          </cell>
          <cell r="CA66" t="str">
            <v/>
          </cell>
          <cell r="CB66" t="str">
            <v/>
          </cell>
          <cell r="CC66" t="str">
            <v>BK</v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 t="str">
            <v>DB</v>
          </cell>
          <cell r="CI66" t="str">
            <v/>
          </cell>
          <cell r="CJ66" t="str">
            <v/>
          </cell>
          <cell r="CK66" t="str">
            <v/>
          </cell>
          <cell r="CL66" t="str">
            <v/>
          </cell>
          <cell r="CM66" t="str">
            <v>BR</v>
          </cell>
          <cell r="CN66" t="str">
            <v/>
          </cell>
          <cell r="CO66" t="str">
            <v/>
          </cell>
          <cell r="CP66" t="str">
            <v/>
          </cell>
          <cell r="CQ66" t="str">
            <v/>
          </cell>
          <cell r="CR66" t="str">
            <v>Listnaté měkké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>Ostatní listnaté tvrdé</v>
          </cell>
          <cell r="CX66" t="str">
            <v/>
          </cell>
          <cell r="CY66" t="str">
            <v/>
          </cell>
          <cell r="CZ66" t="str">
            <v/>
          </cell>
          <cell r="DA66" t="str">
            <v/>
          </cell>
          <cell r="DB66" t="str">
            <v>20.05.25 11:04:38,143092000</v>
          </cell>
          <cell r="DC66">
            <v>1092500</v>
          </cell>
          <cell r="DD66">
            <v>0</v>
          </cell>
          <cell r="DE66" t="str">
            <v>hbqcdac</v>
          </cell>
          <cell r="DF66" t="str">
            <v>1</v>
          </cell>
          <cell r="DG66">
            <v>2</v>
          </cell>
          <cell r="DH66">
            <v>100</v>
          </cell>
          <cell r="DI66" t="str">
            <v>200 tis.m3 a více</v>
          </cell>
        </row>
        <row r="67">
          <cell r="A67">
            <v>225</v>
          </cell>
          <cell r="B67">
            <v>45793.565833333334</v>
          </cell>
          <cell r="C67" t="str">
            <v>09774114</v>
          </cell>
          <cell r="D67" t="str">
            <v>jana.pokorna@alta.cz</v>
          </cell>
          <cell r="E67" t="str">
            <v>Kamarýt Pavel</v>
          </cell>
          <cell r="F67" t="str">
            <v>+420541550111</v>
          </cell>
          <cell r="G67" t="str">
            <v>ALTA PP s.r.o.</v>
          </cell>
          <cell r="H67" t="str">
            <v>Brno-město</v>
          </cell>
          <cell r="I67" t="str">
            <v>Brno</v>
          </cell>
          <cell r="J67" t="str">
            <v>Štefánikova 110/41</v>
          </cell>
          <cell r="L67" t="str">
            <v>60200</v>
          </cell>
          <cell r="M67" t="str">
            <v>001</v>
          </cell>
          <cell r="T67" t="str">
            <v>Manuální</v>
          </cell>
          <cell r="U67" t="str">
            <v>Automobilová</v>
          </cell>
          <cell r="V67">
            <v>1112.27</v>
          </cell>
          <cell r="W67">
            <v>1334.5</v>
          </cell>
          <cell r="X67">
            <v>715.59</v>
          </cell>
          <cell r="Y67">
            <v>6200</v>
          </cell>
          <cell r="Z67" t="str">
            <v>SM,JD</v>
          </cell>
          <cell r="AA67">
            <v>0</v>
          </cell>
          <cell r="AB67" t="str">
            <v/>
          </cell>
          <cell r="AC67">
            <v>100</v>
          </cell>
          <cell r="AD67" t="str">
            <v/>
          </cell>
          <cell r="AE67" t="str">
            <v>BO</v>
          </cell>
          <cell r="AF67" t="str">
            <v/>
          </cell>
          <cell r="AG67" t="str">
            <v/>
          </cell>
          <cell r="AH67" t="str">
            <v/>
          </cell>
          <cell r="AI67" t="str">
            <v/>
          </cell>
          <cell r="AJ67" t="str">
            <v>MD</v>
          </cell>
          <cell r="AK67" t="str">
            <v/>
          </cell>
          <cell r="AL67" t="str">
            <v/>
          </cell>
          <cell r="AM67" t="str">
            <v/>
          </cell>
          <cell r="AN67" t="str">
            <v/>
          </cell>
          <cell r="AO67" t="str">
            <v>BK</v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 t="str">
            <v>DB</v>
          </cell>
          <cell r="AU67" t="str">
            <v/>
          </cell>
          <cell r="AV67" t="str">
            <v/>
          </cell>
          <cell r="AW67" t="str">
            <v/>
          </cell>
          <cell r="AX67" t="str">
            <v/>
          </cell>
          <cell r="AY67" t="str">
            <v>BR</v>
          </cell>
          <cell r="AZ67" t="str">
            <v/>
          </cell>
          <cell r="BA67" t="str">
            <v/>
          </cell>
          <cell r="BB67" t="str">
            <v/>
          </cell>
          <cell r="BC67" t="str">
            <v/>
          </cell>
          <cell r="BD67" t="str">
            <v>Listnaté měkké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>Ostatní listnaté tvrdé</v>
          </cell>
          <cell r="BJ67" t="str">
            <v/>
          </cell>
          <cell r="BK67" t="str">
            <v/>
          </cell>
          <cell r="BL67" t="str">
            <v/>
          </cell>
          <cell r="BM67" t="str">
            <v/>
          </cell>
          <cell r="BN67" t="str">
            <v>SM,JD</v>
          </cell>
          <cell r="BO67" t="str">
            <v/>
          </cell>
          <cell r="BP67" t="str">
            <v/>
          </cell>
          <cell r="BQ67">
            <v>7</v>
          </cell>
          <cell r="BR67">
            <v>40</v>
          </cell>
          <cell r="BS67" t="str">
            <v>BO</v>
          </cell>
          <cell r="BT67" t="str">
            <v/>
          </cell>
          <cell r="BU67" t="str">
            <v/>
          </cell>
          <cell r="BV67" t="str">
            <v/>
          </cell>
          <cell r="BW67" t="str">
            <v/>
          </cell>
          <cell r="BX67" t="str">
            <v>MD</v>
          </cell>
          <cell r="BY67" t="str">
            <v/>
          </cell>
          <cell r="BZ67" t="str">
            <v/>
          </cell>
          <cell r="CA67" t="str">
            <v/>
          </cell>
          <cell r="CB67" t="str">
            <v/>
          </cell>
          <cell r="CC67" t="str">
            <v>BK</v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 t="str">
            <v>DB</v>
          </cell>
          <cell r="CI67" t="str">
            <v/>
          </cell>
          <cell r="CJ67" t="str">
            <v/>
          </cell>
          <cell r="CK67" t="str">
            <v/>
          </cell>
          <cell r="CL67" t="str">
            <v/>
          </cell>
          <cell r="CM67" t="str">
            <v>BR</v>
          </cell>
          <cell r="CN67" t="str">
            <v/>
          </cell>
          <cell r="CO67" t="str">
            <v/>
          </cell>
          <cell r="CP67" t="str">
            <v/>
          </cell>
          <cell r="CQ67" t="str">
            <v/>
          </cell>
          <cell r="CR67" t="str">
            <v>Listnaté měkké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>Ostatní listnaté tvrdé</v>
          </cell>
          <cell r="CX67" t="str">
            <v/>
          </cell>
          <cell r="CY67" t="str">
            <v/>
          </cell>
          <cell r="CZ67" t="str">
            <v/>
          </cell>
          <cell r="DA67" t="str">
            <v/>
          </cell>
          <cell r="DB67" t="str">
            <v>20.05.25 11:04:38,133844000</v>
          </cell>
          <cell r="DC67">
            <v>1025.0450000000001</v>
          </cell>
          <cell r="DD67">
            <v>0</v>
          </cell>
          <cell r="DE67" t="str">
            <v>i96wu3r</v>
          </cell>
          <cell r="DF67" t="str">
            <v>1</v>
          </cell>
          <cell r="DG67">
            <v>2</v>
          </cell>
          <cell r="DH67">
            <v>100</v>
          </cell>
          <cell r="DI67" t="str">
            <v>do 2,5 tis.m3</v>
          </cell>
        </row>
        <row r="68">
          <cell r="A68">
            <v>241</v>
          </cell>
          <cell r="B68">
            <v>45794.757592592592</v>
          </cell>
          <cell r="C68" t="str">
            <v>01707141</v>
          </cell>
          <cell r="D68" t="str">
            <v>ravatrans@seznam.cz</v>
          </cell>
          <cell r="E68" t="str">
            <v>Vašutová Ester</v>
          </cell>
          <cell r="F68" t="str">
            <v>731171554</v>
          </cell>
          <cell r="G68" t="str">
            <v>RESMIDA RV, s.r.o.</v>
          </cell>
          <cell r="H68" t="str">
            <v>Nový Jičín</v>
          </cell>
          <cell r="I68" t="str">
            <v>Jakubčovice nad Odrou</v>
          </cell>
          <cell r="J68" t="str">
            <v>Dobešovská 4</v>
          </cell>
          <cell r="L68" t="str">
            <v>742 36</v>
          </cell>
          <cell r="M68" t="str">
            <v>001</v>
          </cell>
          <cell r="T68" t="str">
            <v>Manuální</v>
          </cell>
          <cell r="U68" t="str">
            <v>Automobilová</v>
          </cell>
          <cell r="V68">
            <v>0</v>
          </cell>
          <cell r="W68">
            <v>0</v>
          </cell>
          <cell r="X68">
            <v>111</v>
          </cell>
          <cell r="Y68">
            <v>50</v>
          </cell>
          <cell r="Z68" t="str">
            <v>SM,JD</v>
          </cell>
          <cell r="AA68">
            <v>72</v>
          </cell>
          <cell r="AB68" t="str">
            <v/>
          </cell>
          <cell r="AC68" t="str">
            <v/>
          </cell>
          <cell r="AD68">
            <v>28</v>
          </cell>
          <cell r="AE68" t="str">
            <v>BO</v>
          </cell>
          <cell r="AF68" t="str">
            <v/>
          </cell>
          <cell r="AG68" t="str">
            <v/>
          </cell>
          <cell r="AH68" t="str">
            <v/>
          </cell>
          <cell r="AI68" t="str">
            <v/>
          </cell>
          <cell r="AJ68" t="str">
            <v>MD</v>
          </cell>
          <cell r="AK68" t="str">
            <v/>
          </cell>
          <cell r="AL68" t="str">
            <v/>
          </cell>
          <cell r="AM68" t="str">
            <v/>
          </cell>
          <cell r="AN68" t="str">
            <v/>
          </cell>
          <cell r="AO68" t="str">
            <v>BK</v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 t="str">
            <v>DB</v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  <cell r="AY68" t="str">
            <v>BR</v>
          </cell>
          <cell r="AZ68" t="str">
            <v/>
          </cell>
          <cell r="BA68" t="str">
            <v/>
          </cell>
          <cell r="BB68" t="str">
            <v/>
          </cell>
          <cell r="BC68" t="str">
            <v/>
          </cell>
          <cell r="BD68" t="str">
            <v>Listnaté měkké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>Ostatní listnaté tvrdé</v>
          </cell>
          <cell r="BJ68" t="str">
            <v/>
          </cell>
          <cell r="BK68" t="str">
            <v/>
          </cell>
          <cell r="BL68" t="str">
            <v/>
          </cell>
          <cell r="BM68" t="str">
            <v/>
          </cell>
          <cell r="BN68" t="str">
            <v>SM,JD</v>
          </cell>
          <cell r="BO68" t="str">
            <v/>
          </cell>
          <cell r="BP68" t="str">
            <v/>
          </cell>
          <cell r="BQ68" t="str">
            <v/>
          </cell>
          <cell r="BR68" t="str">
            <v/>
          </cell>
          <cell r="BS68" t="str">
            <v>BO</v>
          </cell>
          <cell r="BT68" t="str">
            <v/>
          </cell>
          <cell r="BU68" t="str">
            <v/>
          </cell>
          <cell r="BV68" t="str">
            <v/>
          </cell>
          <cell r="BW68" t="str">
            <v/>
          </cell>
          <cell r="BX68" t="str">
            <v>MD</v>
          </cell>
          <cell r="BY68" t="str">
            <v/>
          </cell>
          <cell r="BZ68" t="str">
            <v/>
          </cell>
          <cell r="CA68" t="str">
            <v/>
          </cell>
          <cell r="CB68" t="str">
            <v/>
          </cell>
          <cell r="CC68" t="str">
            <v>BK</v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 t="str">
            <v>DB</v>
          </cell>
          <cell r="CI68" t="str">
            <v/>
          </cell>
          <cell r="CJ68" t="str">
            <v/>
          </cell>
          <cell r="CK68" t="str">
            <v/>
          </cell>
          <cell r="CL68" t="str">
            <v/>
          </cell>
          <cell r="CM68" t="str">
            <v>BR</v>
          </cell>
          <cell r="CN68" t="str">
            <v/>
          </cell>
          <cell r="CO68" t="str">
            <v/>
          </cell>
          <cell r="CP68" t="str">
            <v/>
          </cell>
          <cell r="CQ68" t="str">
            <v/>
          </cell>
          <cell r="CR68" t="str">
            <v>Listnaté měkké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>Ostatní listnaté tvrdé</v>
          </cell>
          <cell r="CX68" t="str">
            <v/>
          </cell>
          <cell r="CY68" t="str">
            <v/>
          </cell>
          <cell r="CZ68" t="str">
            <v/>
          </cell>
          <cell r="DA68" t="str">
            <v/>
          </cell>
          <cell r="DB68" t="str">
            <v>20.05.25 11:04:38,124038000</v>
          </cell>
          <cell r="DC68">
            <v>55.5</v>
          </cell>
          <cell r="DD68">
            <v>39.96</v>
          </cell>
          <cell r="DF68" t="str">
            <v>1</v>
          </cell>
          <cell r="DG68">
            <v>2</v>
          </cell>
          <cell r="DH68">
            <v>100</v>
          </cell>
          <cell r="DI68" t="str">
            <v>do 2,5 tis.m3</v>
          </cell>
        </row>
        <row r="69">
          <cell r="A69">
            <v>261</v>
          </cell>
          <cell r="B69">
            <v>45795.240902777776</v>
          </cell>
          <cell r="C69" t="str">
            <v>13862791</v>
          </cell>
          <cell r="D69" t="str">
            <v>pilavraga@seznam.cz</v>
          </cell>
          <cell r="E69" t="str">
            <v>Antonín Vrága</v>
          </cell>
          <cell r="F69" t="str">
            <v>731488331</v>
          </cell>
          <cell r="G69" t="str">
            <v>Antonín Vrága</v>
          </cell>
          <cell r="H69" t="str">
            <v>Klatovy</v>
          </cell>
          <cell r="I69" t="str">
            <v>Velenovy</v>
          </cell>
          <cell r="J69" t="str">
            <v>157</v>
          </cell>
          <cell r="L69" t="str">
            <v>34101</v>
          </cell>
          <cell r="M69" t="str">
            <v>001</v>
          </cell>
          <cell r="N69" t="str">
            <v>pila Vrága</v>
          </cell>
          <cell r="O69" t="str">
            <v>Klatovy</v>
          </cell>
          <cell r="P69" t="str">
            <v>Velenovy</v>
          </cell>
          <cell r="Q69" t="str">
            <v>167</v>
          </cell>
          <cell r="S69" t="str">
            <v>34101</v>
          </cell>
          <cell r="T69" t="str">
            <v>Manuální</v>
          </cell>
          <cell r="U69" t="str">
            <v>Automobilová</v>
          </cell>
          <cell r="V69">
            <v>1500</v>
          </cell>
          <cell r="W69">
            <v>1500</v>
          </cell>
          <cell r="X69">
            <v>1500</v>
          </cell>
          <cell r="Y69">
            <v>1500</v>
          </cell>
          <cell r="Z69" t="str">
            <v>SM,JD</v>
          </cell>
          <cell r="AA69">
            <v>50</v>
          </cell>
          <cell r="AB69">
            <v>20</v>
          </cell>
          <cell r="AC69" t="str">
            <v/>
          </cell>
          <cell r="AD69" t="str">
            <v/>
          </cell>
          <cell r="AE69" t="str">
            <v>BO</v>
          </cell>
          <cell r="AF69">
            <v>30</v>
          </cell>
          <cell r="AG69" t="str">
            <v/>
          </cell>
          <cell r="AH69" t="str">
            <v/>
          </cell>
          <cell r="AI69" t="str">
            <v/>
          </cell>
          <cell r="AJ69" t="str">
            <v>MD</v>
          </cell>
          <cell r="AK69" t="str">
            <v/>
          </cell>
          <cell r="AL69" t="str">
            <v/>
          </cell>
          <cell r="AM69" t="str">
            <v/>
          </cell>
          <cell r="AN69" t="str">
            <v/>
          </cell>
          <cell r="AO69" t="str">
            <v>BK</v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 t="str">
            <v>DB</v>
          </cell>
          <cell r="AU69" t="str">
            <v/>
          </cell>
          <cell r="AV69" t="str">
            <v/>
          </cell>
          <cell r="AW69" t="str">
            <v/>
          </cell>
          <cell r="AX69" t="str">
            <v/>
          </cell>
          <cell r="AY69" t="str">
            <v>BR</v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>Listnaté měkké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>Ostatní listnaté tvrdé</v>
          </cell>
          <cell r="BJ69" t="str">
            <v/>
          </cell>
          <cell r="BK69" t="str">
            <v/>
          </cell>
          <cell r="BL69" t="str">
            <v/>
          </cell>
          <cell r="BM69" t="str">
            <v/>
          </cell>
          <cell r="BN69" t="str">
            <v>SM,JD</v>
          </cell>
          <cell r="BO69">
            <v>20</v>
          </cell>
          <cell r="BP69">
            <v>60</v>
          </cell>
          <cell r="BQ69" t="str">
            <v/>
          </cell>
          <cell r="BR69" t="str">
            <v/>
          </cell>
          <cell r="BS69" t="str">
            <v>BO</v>
          </cell>
          <cell r="BT69">
            <v>20</v>
          </cell>
          <cell r="BU69">
            <v>60</v>
          </cell>
          <cell r="BV69" t="str">
            <v/>
          </cell>
          <cell r="BW69" t="str">
            <v/>
          </cell>
          <cell r="BX69" t="str">
            <v>MD</v>
          </cell>
          <cell r="BY69" t="str">
            <v/>
          </cell>
          <cell r="BZ69" t="str">
            <v/>
          </cell>
          <cell r="CA69" t="str">
            <v/>
          </cell>
          <cell r="CB69" t="str">
            <v/>
          </cell>
          <cell r="CC69" t="str">
            <v>BK</v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 t="str">
            <v>DB</v>
          </cell>
          <cell r="CI69" t="str">
            <v/>
          </cell>
          <cell r="CJ69" t="str">
            <v/>
          </cell>
          <cell r="CK69" t="str">
            <v/>
          </cell>
          <cell r="CL69" t="str">
            <v/>
          </cell>
          <cell r="CM69" t="str">
            <v>BR</v>
          </cell>
          <cell r="CN69" t="str">
            <v/>
          </cell>
          <cell r="CO69" t="str">
            <v/>
          </cell>
          <cell r="CP69" t="str">
            <v/>
          </cell>
          <cell r="CQ69" t="str">
            <v/>
          </cell>
          <cell r="CR69" t="str">
            <v>Listnaté měkké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>Ostatní listnaté tvrdé</v>
          </cell>
          <cell r="CX69" t="str">
            <v/>
          </cell>
          <cell r="CY69" t="str">
            <v/>
          </cell>
          <cell r="CZ69" t="str">
            <v/>
          </cell>
          <cell r="DA69" t="str">
            <v/>
          </cell>
          <cell r="DB69" t="str">
            <v>20.05.25 11:04:38,114849000</v>
          </cell>
          <cell r="DC69">
            <v>1500</v>
          </cell>
          <cell r="DD69">
            <v>750</v>
          </cell>
          <cell r="DE69" t="str">
            <v>p5wnppj</v>
          </cell>
          <cell r="DF69" t="str">
            <v>1</v>
          </cell>
          <cell r="DG69">
            <v>2</v>
          </cell>
          <cell r="DH69">
            <v>100</v>
          </cell>
          <cell r="DI69" t="str">
            <v>do 2,5 tis.m3</v>
          </cell>
        </row>
        <row r="70">
          <cell r="A70">
            <v>263</v>
          </cell>
          <cell r="B70">
            <v>45795.6719212963</v>
          </cell>
          <cell r="C70" t="str">
            <v>25847546</v>
          </cell>
          <cell r="D70" t="str">
            <v>jednatel@drevovyrobapraded.cz</v>
          </cell>
          <cell r="E70" t="str">
            <v>Ing. Ondřej Poštulka</v>
          </cell>
          <cell r="F70" t="str">
            <v>737 242 860</v>
          </cell>
          <cell r="G70" t="str">
            <v>Dřevovýroba Praděd s.r.o.</v>
          </cell>
          <cell r="H70" t="str">
            <v>Bruntál</v>
          </cell>
          <cell r="I70" t="str">
            <v>Vrbno pod Pradědem</v>
          </cell>
          <cell r="J70" t="str">
            <v>M. Alše 615</v>
          </cell>
          <cell r="L70" t="str">
            <v>79326</v>
          </cell>
          <cell r="M70" t="str">
            <v>001</v>
          </cell>
          <cell r="O70" t="str">
            <v>Bruntál</v>
          </cell>
          <cell r="P70" t="str">
            <v>BRUNTÁL</v>
          </cell>
          <cell r="Q70" t="str">
            <v>Krnovská 1003/49</v>
          </cell>
          <cell r="S70" t="str">
            <v>792 01</v>
          </cell>
          <cell r="T70" t="str">
            <v>Manuální</v>
          </cell>
          <cell r="U70" t="str">
            <v>Automobilová</v>
          </cell>
          <cell r="V70">
            <v>26500</v>
          </cell>
          <cell r="W70">
            <v>31200</v>
          </cell>
          <cell r="X70">
            <v>32600</v>
          </cell>
          <cell r="Y70">
            <v>32000</v>
          </cell>
          <cell r="Z70" t="str">
            <v>SM,JD</v>
          </cell>
          <cell r="AA70">
            <v>95</v>
          </cell>
          <cell r="AB70" t="str">
            <v/>
          </cell>
          <cell r="AC70" t="str">
            <v/>
          </cell>
          <cell r="AD70" t="str">
            <v/>
          </cell>
          <cell r="AE70" t="str">
            <v>BO</v>
          </cell>
          <cell r="AF70" t="str">
            <v/>
          </cell>
          <cell r="AG70" t="str">
            <v/>
          </cell>
          <cell r="AH70" t="str">
            <v/>
          </cell>
          <cell r="AI70" t="str">
            <v/>
          </cell>
          <cell r="AJ70" t="str">
            <v>MD</v>
          </cell>
          <cell r="AK70">
            <v>5</v>
          </cell>
          <cell r="AL70" t="str">
            <v/>
          </cell>
          <cell r="AM70" t="str">
            <v/>
          </cell>
          <cell r="AN70" t="str">
            <v/>
          </cell>
          <cell r="AO70" t="str">
            <v>BK</v>
          </cell>
          <cell r="AP70" t="str">
            <v/>
          </cell>
          <cell r="AQ70" t="str">
            <v/>
          </cell>
          <cell r="AR70" t="str">
            <v/>
          </cell>
          <cell r="AS70" t="str">
            <v/>
          </cell>
          <cell r="AT70" t="str">
            <v>DB</v>
          </cell>
          <cell r="AU70" t="str">
            <v/>
          </cell>
          <cell r="AV70" t="str">
            <v/>
          </cell>
          <cell r="AW70" t="str">
            <v/>
          </cell>
          <cell r="AX70" t="str">
            <v/>
          </cell>
          <cell r="AY70" t="str">
            <v>BR</v>
          </cell>
          <cell r="AZ70" t="str">
            <v/>
          </cell>
          <cell r="BA70" t="str">
            <v/>
          </cell>
          <cell r="BB70" t="str">
            <v/>
          </cell>
          <cell r="BC70" t="str">
            <v/>
          </cell>
          <cell r="BD70" t="str">
            <v>Listnaté měkké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>Ostatní listnaté tvrdé</v>
          </cell>
          <cell r="BJ70" t="str">
            <v/>
          </cell>
          <cell r="BK70" t="str">
            <v/>
          </cell>
          <cell r="BL70" t="str">
            <v/>
          </cell>
          <cell r="BM70" t="str">
            <v/>
          </cell>
          <cell r="BN70" t="str">
            <v>SM,JD</v>
          </cell>
          <cell r="BO70">
            <v>22</v>
          </cell>
          <cell r="BP70">
            <v>45</v>
          </cell>
          <cell r="BQ70" t="str">
            <v/>
          </cell>
          <cell r="BR70" t="str">
            <v/>
          </cell>
          <cell r="BS70" t="str">
            <v>BO</v>
          </cell>
          <cell r="BT70">
            <v>22</v>
          </cell>
          <cell r="BU70">
            <v>45</v>
          </cell>
          <cell r="BV70" t="str">
            <v/>
          </cell>
          <cell r="BW70" t="str">
            <v/>
          </cell>
          <cell r="BX70" t="str">
            <v>MD</v>
          </cell>
          <cell r="BY70">
            <v>25</v>
          </cell>
          <cell r="BZ70">
            <v>45</v>
          </cell>
          <cell r="CA70" t="str">
            <v/>
          </cell>
          <cell r="CB70" t="str">
            <v/>
          </cell>
          <cell r="CC70" t="str">
            <v>BK</v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 t="str">
            <v>DB</v>
          </cell>
          <cell r="CI70" t="str">
            <v/>
          </cell>
          <cell r="CJ70" t="str">
            <v/>
          </cell>
          <cell r="CK70" t="str">
            <v/>
          </cell>
          <cell r="CL70" t="str">
            <v/>
          </cell>
          <cell r="CM70" t="str">
            <v>BR</v>
          </cell>
          <cell r="CN70" t="str">
            <v/>
          </cell>
          <cell r="CO70" t="str">
            <v/>
          </cell>
          <cell r="CP70" t="str">
            <v/>
          </cell>
          <cell r="CQ70" t="str">
            <v/>
          </cell>
          <cell r="CR70" t="str">
            <v>Listnaté měkké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>Ostatní listnaté tvrdé</v>
          </cell>
          <cell r="CX70" t="str">
            <v/>
          </cell>
          <cell r="CY70" t="str">
            <v/>
          </cell>
          <cell r="CZ70" t="str">
            <v/>
          </cell>
          <cell r="DA70" t="str">
            <v/>
          </cell>
          <cell r="DB70" t="str">
            <v>20.05.25 11:04:38,097533000</v>
          </cell>
          <cell r="DC70">
            <v>31900</v>
          </cell>
          <cell r="DD70">
            <v>30305.000000000004</v>
          </cell>
          <cell r="DE70" t="str">
            <v>kn82ccj</v>
          </cell>
          <cell r="DF70" t="str">
            <v>1</v>
          </cell>
          <cell r="DG70">
            <v>2</v>
          </cell>
          <cell r="DH70">
            <v>100</v>
          </cell>
          <cell r="DI70" t="str">
            <v>20-50 tis.m3</v>
          </cell>
        </row>
        <row r="71">
          <cell r="A71">
            <v>266</v>
          </cell>
          <cell r="B71">
            <v>45796.31863425926</v>
          </cell>
          <cell r="C71" t="str">
            <v>25947672</v>
          </cell>
          <cell r="D71" t="str">
            <v>martin.mandys@matrix-as.cz</v>
          </cell>
          <cell r="E71" t="str">
            <v>Ing. Libor Burian, MBA</v>
          </cell>
          <cell r="F71" t="str">
            <v>608741298</v>
          </cell>
          <cell r="G71" t="str">
            <v>MATRIX a.s.</v>
          </cell>
          <cell r="H71" t="str">
            <v>Rychnov nad Kněžnou</v>
          </cell>
          <cell r="I71" t="str">
            <v>Třebešov</v>
          </cell>
          <cell r="J71" t="str">
            <v>Třebešov 1</v>
          </cell>
          <cell r="L71" t="str">
            <v>56401</v>
          </cell>
          <cell r="M71" t="str">
            <v>001</v>
          </cell>
          <cell r="T71" t="str">
            <v>Elektronická</v>
          </cell>
          <cell r="U71" t="str">
            <v>Automobilová</v>
          </cell>
          <cell r="V71">
            <v>54553</v>
          </cell>
          <cell r="W71">
            <v>50526</v>
          </cell>
          <cell r="X71">
            <v>53098</v>
          </cell>
          <cell r="Y71">
            <v>54000</v>
          </cell>
          <cell r="Z71" t="str">
            <v>SM,JD</v>
          </cell>
          <cell r="AA71">
            <v>49</v>
          </cell>
          <cell r="AB71">
            <v>14</v>
          </cell>
          <cell r="AC71" t="str">
            <v/>
          </cell>
          <cell r="AD71" t="str">
            <v/>
          </cell>
          <cell r="AE71" t="str">
            <v>BO</v>
          </cell>
          <cell r="AF71" t="str">
            <v/>
          </cell>
          <cell r="AG71" t="str">
            <v/>
          </cell>
          <cell r="AH71" t="str">
            <v/>
          </cell>
          <cell r="AI71" t="str">
            <v/>
          </cell>
          <cell r="AJ71" t="str">
            <v>MD</v>
          </cell>
          <cell r="AK71">
            <v>37</v>
          </cell>
          <cell r="AL71">
            <v>0</v>
          </cell>
          <cell r="AM71" t="str">
            <v/>
          </cell>
          <cell r="AN71" t="str">
            <v/>
          </cell>
          <cell r="AO71" t="str">
            <v>BK</v>
          </cell>
          <cell r="AP71" t="str">
            <v/>
          </cell>
          <cell r="AQ71" t="str">
            <v/>
          </cell>
          <cell r="AR71" t="str">
            <v/>
          </cell>
          <cell r="AS71" t="str">
            <v/>
          </cell>
          <cell r="AT71" t="str">
            <v>DB</v>
          </cell>
          <cell r="AU71" t="str">
            <v/>
          </cell>
          <cell r="AV71" t="str">
            <v/>
          </cell>
          <cell r="AW71" t="str">
            <v/>
          </cell>
          <cell r="AX71" t="str">
            <v/>
          </cell>
          <cell r="AY71" t="str">
            <v>BR</v>
          </cell>
          <cell r="AZ71" t="str">
            <v/>
          </cell>
          <cell r="BA71" t="str">
            <v/>
          </cell>
          <cell r="BB71" t="str">
            <v/>
          </cell>
          <cell r="BC71" t="str">
            <v/>
          </cell>
          <cell r="BD71" t="str">
            <v>Listnaté měkké</v>
          </cell>
          <cell r="BE71" t="str">
            <v/>
          </cell>
          <cell r="BF71" t="str">
            <v/>
          </cell>
          <cell r="BG71" t="str">
            <v/>
          </cell>
          <cell r="BH71" t="str">
            <v/>
          </cell>
          <cell r="BI71" t="str">
            <v>Ostatní listnaté tvrdé</v>
          </cell>
          <cell r="BJ71" t="str">
            <v/>
          </cell>
          <cell r="BK71" t="str">
            <v/>
          </cell>
          <cell r="BL71" t="str">
            <v/>
          </cell>
          <cell r="BM71" t="str">
            <v/>
          </cell>
          <cell r="BN71" t="str">
            <v>SM,JD</v>
          </cell>
          <cell r="BO71">
            <v>20</v>
          </cell>
          <cell r="BP71">
            <v>50</v>
          </cell>
          <cell r="BQ71" t="str">
            <v/>
          </cell>
          <cell r="BR71" t="str">
            <v/>
          </cell>
          <cell r="BS71" t="str">
            <v>BO</v>
          </cell>
          <cell r="BT71" t="str">
            <v/>
          </cell>
          <cell r="BU71" t="str">
            <v/>
          </cell>
          <cell r="BV71" t="str">
            <v/>
          </cell>
          <cell r="BW71" t="str">
            <v/>
          </cell>
          <cell r="BX71" t="str">
            <v>MD</v>
          </cell>
          <cell r="BY71">
            <v>20</v>
          </cell>
          <cell r="BZ71">
            <v>50</v>
          </cell>
          <cell r="CA71" t="str">
            <v/>
          </cell>
          <cell r="CB71" t="str">
            <v/>
          </cell>
          <cell r="CC71" t="str">
            <v>BK</v>
          </cell>
          <cell r="CD71" t="str">
            <v/>
          </cell>
          <cell r="CE71" t="str">
            <v/>
          </cell>
          <cell r="CF71" t="str">
            <v/>
          </cell>
          <cell r="CG71" t="str">
            <v/>
          </cell>
          <cell r="CH71" t="str">
            <v>DB</v>
          </cell>
          <cell r="CI71" t="str">
            <v/>
          </cell>
          <cell r="CJ71" t="str">
            <v/>
          </cell>
          <cell r="CK71" t="str">
            <v/>
          </cell>
          <cell r="CL71" t="str">
            <v/>
          </cell>
          <cell r="CM71" t="str">
            <v>BR</v>
          </cell>
          <cell r="CN71" t="str">
            <v/>
          </cell>
          <cell r="CO71" t="str">
            <v/>
          </cell>
          <cell r="CP71" t="str">
            <v/>
          </cell>
          <cell r="CQ71" t="str">
            <v/>
          </cell>
          <cell r="CR71" t="str">
            <v>Listnaté měkké</v>
          </cell>
          <cell r="CS71" t="str">
            <v/>
          </cell>
          <cell r="CT71" t="str">
            <v/>
          </cell>
          <cell r="CU71" t="str">
            <v/>
          </cell>
          <cell r="CV71" t="str">
            <v/>
          </cell>
          <cell r="CW71" t="str">
            <v>Ostatní listnaté tvrdé</v>
          </cell>
          <cell r="CX71" t="str">
            <v/>
          </cell>
          <cell r="CY71" t="str">
            <v/>
          </cell>
          <cell r="CZ71" t="str">
            <v/>
          </cell>
          <cell r="DA71" t="str">
            <v/>
          </cell>
          <cell r="DB71" t="str">
            <v>20.05.25 11:04:38,071726000</v>
          </cell>
          <cell r="DC71">
            <v>51812</v>
          </cell>
          <cell r="DD71">
            <v>25387.88</v>
          </cell>
          <cell r="DE71" t="str">
            <v>xe6vqrw</v>
          </cell>
          <cell r="DF71" t="str">
            <v>1</v>
          </cell>
          <cell r="DG71">
            <v>3</v>
          </cell>
          <cell r="DH71">
            <v>100</v>
          </cell>
          <cell r="DI71" t="str">
            <v>50-100 tis.m3</v>
          </cell>
        </row>
        <row r="72">
          <cell r="A72">
            <v>267</v>
          </cell>
          <cell r="B72">
            <v>45796.387476851851</v>
          </cell>
          <cell r="C72" t="str">
            <v>25832557</v>
          </cell>
          <cell r="D72" t="str">
            <v>richard@pilahrachovec.cz</v>
          </cell>
          <cell r="E72" t="str">
            <v>Mlýnek Milan</v>
          </cell>
          <cell r="F72" t="str">
            <v>775988998</v>
          </cell>
          <cell r="G72" t="str">
            <v>PILA HRACHOVEC, s.r.o.</v>
          </cell>
          <cell r="H72" t="str">
            <v>Vsetín</v>
          </cell>
          <cell r="I72" t="str">
            <v>Valašské Meziříčí</v>
          </cell>
          <cell r="J72" t="str">
            <v>Hrachovec 281</v>
          </cell>
          <cell r="L72" t="str">
            <v>75701</v>
          </cell>
          <cell r="M72" t="str">
            <v>001</v>
          </cell>
          <cell r="O72" t="str">
            <v>Vsetín</v>
          </cell>
          <cell r="T72" t="str">
            <v>Manuální</v>
          </cell>
          <cell r="U72" t="str">
            <v>Automobilová</v>
          </cell>
          <cell r="V72">
            <v>54126</v>
          </cell>
          <cell r="W72">
            <v>51482</v>
          </cell>
          <cell r="X72">
            <v>50528</v>
          </cell>
          <cell r="Y72">
            <v>53000</v>
          </cell>
          <cell r="Z72" t="str">
            <v>SM,JD</v>
          </cell>
          <cell r="AA72">
            <v>70</v>
          </cell>
          <cell r="AB72">
            <v>30</v>
          </cell>
          <cell r="AC72" t="str">
            <v/>
          </cell>
          <cell r="AD72" t="str">
            <v/>
          </cell>
          <cell r="AE72" t="str">
            <v>BO</v>
          </cell>
          <cell r="AF72" t="str">
            <v/>
          </cell>
          <cell r="AG72" t="str">
            <v/>
          </cell>
          <cell r="AH72" t="str">
            <v/>
          </cell>
          <cell r="AI72" t="str">
            <v/>
          </cell>
          <cell r="AJ72" t="str">
            <v>MD</v>
          </cell>
          <cell r="AK72" t="str">
            <v/>
          </cell>
          <cell r="AL72" t="str">
            <v/>
          </cell>
          <cell r="AM72" t="str">
            <v/>
          </cell>
          <cell r="AN72" t="str">
            <v/>
          </cell>
          <cell r="AO72" t="str">
            <v>BK</v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 t="str">
            <v>DB</v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>BR</v>
          </cell>
          <cell r="AZ72" t="str">
            <v/>
          </cell>
          <cell r="BA72" t="str">
            <v/>
          </cell>
          <cell r="BB72" t="str">
            <v/>
          </cell>
          <cell r="BC72" t="str">
            <v/>
          </cell>
          <cell r="BD72" t="str">
            <v>Listnaté měkké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>Ostatní listnaté tvrdé</v>
          </cell>
          <cell r="BJ72" t="str">
            <v/>
          </cell>
          <cell r="BK72" t="str">
            <v/>
          </cell>
          <cell r="BL72" t="str">
            <v/>
          </cell>
          <cell r="BM72" t="str">
            <v/>
          </cell>
          <cell r="BN72" t="str">
            <v>SM,JD</v>
          </cell>
          <cell r="BO72">
            <v>20</v>
          </cell>
          <cell r="BP72">
            <v>90</v>
          </cell>
          <cell r="BQ72" t="str">
            <v/>
          </cell>
          <cell r="BR72" t="str">
            <v/>
          </cell>
          <cell r="BS72" t="str">
            <v>BO</v>
          </cell>
          <cell r="BT72" t="str">
            <v/>
          </cell>
          <cell r="BU72" t="str">
            <v/>
          </cell>
          <cell r="BV72" t="str">
            <v/>
          </cell>
          <cell r="BW72" t="str">
            <v/>
          </cell>
          <cell r="BX72" t="str">
            <v>MD</v>
          </cell>
          <cell r="BY72" t="str">
            <v/>
          </cell>
          <cell r="BZ72" t="str">
            <v/>
          </cell>
          <cell r="CA72" t="str">
            <v/>
          </cell>
          <cell r="CB72" t="str">
            <v/>
          </cell>
          <cell r="CC72" t="str">
            <v>BK</v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 t="str">
            <v>DB</v>
          </cell>
          <cell r="CI72" t="str">
            <v/>
          </cell>
          <cell r="CJ72" t="str">
            <v/>
          </cell>
          <cell r="CK72" t="str">
            <v/>
          </cell>
          <cell r="CL72" t="str">
            <v/>
          </cell>
          <cell r="CM72" t="str">
            <v>BR</v>
          </cell>
          <cell r="CN72" t="str">
            <v/>
          </cell>
          <cell r="CO72" t="str">
            <v/>
          </cell>
          <cell r="CP72" t="str">
            <v/>
          </cell>
          <cell r="CQ72" t="str">
            <v/>
          </cell>
          <cell r="CR72" t="str">
            <v>Listnaté měkké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>Ostatní listnaté tvrdé</v>
          </cell>
          <cell r="CX72" t="str">
            <v/>
          </cell>
          <cell r="CY72" t="str">
            <v/>
          </cell>
          <cell r="CZ72" t="str">
            <v/>
          </cell>
          <cell r="DA72" t="str">
            <v/>
          </cell>
          <cell r="DB72" t="str">
            <v>20.05.25 11:04:38,062166000</v>
          </cell>
          <cell r="DC72">
            <v>51005</v>
          </cell>
          <cell r="DD72">
            <v>35703.5</v>
          </cell>
          <cell r="DE72" t="str">
            <v>2fttbwa</v>
          </cell>
          <cell r="DF72" t="str">
            <v>1</v>
          </cell>
          <cell r="DG72">
            <v>2</v>
          </cell>
          <cell r="DH72">
            <v>100</v>
          </cell>
          <cell r="DI72" t="str">
            <v>50-100 tis.m3</v>
          </cell>
        </row>
        <row r="73">
          <cell r="A73">
            <v>268</v>
          </cell>
          <cell r="B73">
            <v>45796.405555555553</v>
          </cell>
          <cell r="C73" t="str">
            <v>29232007</v>
          </cell>
          <cell r="D73" t="str">
            <v>info@lesstimber.cz</v>
          </cell>
          <cell r="E73" t="str">
            <v>Prchal Ladislav</v>
          </cell>
          <cell r="F73" t="str">
            <v>604211021</v>
          </cell>
          <cell r="G73" t="str">
            <v>LESS TIMBER, a.s.</v>
          </cell>
          <cell r="H73" t="str">
            <v>Kutná Hora</v>
          </cell>
          <cell r="I73" t="str">
            <v>Čáslav</v>
          </cell>
          <cell r="J73" t="str">
            <v>Chrudimská 1882</v>
          </cell>
          <cell r="L73" t="str">
            <v>28601</v>
          </cell>
          <cell r="M73" t="str">
            <v>002</v>
          </cell>
          <cell r="N73" t="str">
            <v>pila Dlouhá Ves</v>
          </cell>
          <cell r="O73" t="str">
            <v>Klatovy</v>
          </cell>
          <cell r="P73" t="str">
            <v>Dlouhá Ves</v>
          </cell>
          <cell r="Q73" t="str">
            <v>Dlouhá Ves č.p. 286</v>
          </cell>
          <cell r="S73" t="str">
            <v>34201</v>
          </cell>
          <cell r="T73" t="str">
            <v>Elektronická</v>
          </cell>
          <cell r="U73" t="str">
            <v>Automobilová</v>
          </cell>
          <cell r="V73">
            <v>27454</v>
          </cell>
          <cell r="W73">
            <v>29460</v>
          </cell>
          <cell r="X73">
            <v>25232</v>
          </cell>
          <cell r="Y73">
            <v>27000</v>
          </cell>
          <cell r="Z73" t="str">
            <v>SM,JD</v>
          </cell>
          <cell r="AA73">
            <v>30</v>
          </cell>
          <cell r="AB73">
            <v>65</v>
          </cell>
          <cell r="AC73" t="str">
            <v/>
          </cell>
          <cell r="AD73" t="str">
            <v/>
          </cell>
          <cell r="AE73" t="str">
            <v>BO</v>
          </cell>
          <cell r="AF73">
            <v>4</v>
          </cell>
          <cell r="AG73">
            <v>1</v>
          </cell>
          <cell r="AH73" t="str">
            <v/>
          </cell>
          <cell r="AI73" t="str">
            <v/>
          </cell>
          <cell r="AJ73" t="str">
            <v>MD</v>
          </cell>
          <cell r="AK73" t="str">
            <v/>
          </cell>
          <cell r="AL73" t="str">
            <v/>
          </cell>
          <cell r="AM73" t="str">
            <v/>
          </cell>
          <cell r="AN73" t="str">
            <v/>
          </cell>
          <cell r="AO73" t="str">
            <v>BK</v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>DB</v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>BR</v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 t="str">
            <v>Listnaté měkké</v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>Ostatní listnaté tvrdé</v>
          </cell>
          <cell r="BJ73" t="str">
            <v/>
          </cell>
          <cell r="BK73" t="str">
            <v/>
          </cell>
          <cell r="BL73" t="str">
            <v/>
          </cell>
          <cell r="BM73" t="str">
            <v/>
          </cell>
          <cell r="BN73" t="str">
            <v>SM,JD</v>
          </cell>
          <cell r="BO73">
            <v>30</v>
          </cell>
          <cell r="BP73">
            <v>100</v>
          </cell>
          <cell r="BQ73" t="str">
            <v/>
          </cell>
          <cell r="BR73" t="str">
            <v/>
          </cell>
          <cell r="BS73" t="str">
            <v>BO</v>
          </cell>
          <cell r="BT73">
            <v>30</v>
          </cell>
          <cell r="BU73">
            <v>100</v>
          </cell>
          <cell r="BV73" t="str">
            <v/>
          </cell>
          <cell r="BW73" t="str">
            <v/>
          </cell>
          <cell r="BX73" t="str">
            <v>MD</v>
          </cell>
          <cell r="BY73" t="str">
            <v/>
          </cell>
          <cell r="BZ73" t="str">
            <v/>
          </cell>
          <cell r="CA73" t="str">
            <v/>
          </cell>
          <cell r="CB73" t="str">
            <v/>
          </cell>
          <cell r="CC73" t="str">
            <v>BK</v>
          </cell>
          <cell r="CD73" t="str">
            <v/>
          </cell>
          <cell r="CE73" t="str">
            <v/>
          </cell>
          <cell r="CF73" t="str">
            <v/>
          </cell>
          <cell r="CG73" t="str">
            <v/>
          </cell>
          <cell r="CH73" t="str">
            <v>DB</v>
          </cell>
          <cell r="CI73" t="str">
            <v/>
          </cell>
          <cell r="CJ73" t="str">
            <v/>
          </cell>
          <cell r="CK73" t="str">
            <v/>
          </cell>
          <cell r="CL73" t="str">
            <v/>
          </cell>
          <cell r="CM73" t="str">
            <v>BR</v>
          </cell>
          <cell r="CN73" t="str">
            <v/>
          </cell>
          <cell r="CO73" t="str">
            <v/>
          </cell>
          <cell r="CP73" t="str">
            <v/>
          </cell>
          <cell r="CQ73" t="str">
            <v/>
          </cell>
          <cell r="CR73" t="str">
            <v>Listnaté měkké</v>
          </cell>
          <cell r="CS73" t="str">
            <v/>
          </cell>
          <cell r="CT73" t="str">
            <v/>
          </cell>
          <cell r="CU73" t="str">
            <v/>
          </cell>
          <cell r="CV73" t="str">
            <v/>
          </cell>
          <cell r="CW73" t="str">
            <v>Ostatní listnaté tvrdé</v>
          </cell>
          <cell r="CX73" t="str">
            <v/>
          </cell>
          <cell r="CY73" t="str">
            <v/>
          </cell>
          <cell r="CZ73" t="str">
            <v/>
          </cell>
          <cell r="DA73" t="str">
            <v/>
          </cell>
          <cell r="DB73" t="str">
            <v>20.05.25 11:06:31,767295000</v>
          </cell>
          <cell r="DC73">
            <v>27346</v>
          </cell>
          <cell r="DD73">
            <v>8203.7999999999993</v>
          </cell>
          <cell r="DE73" t="str">
            <v>2j8s9a2</v>
          </cell>
          <cell r="DF73" t="str">
            <v>1</v>
          </cell>
          <cell r="DG73">
            <v>2</v>
          </cell>
          <cell r="DH73">
            <v>100</v>
          </cell>
          <cell r="DI73" t="str">
            <v>20-50 tis.m3</v>
          </cell>
        </row>
        <row r="74">
          <cell r="A74">
            <v>269</v>
          </cell>
          <cell r="B74">
            <v>45796.408715277779</v>
          </cell>
          <cell r="C74" t="str">
            <v>29232007</v>
          </cell>
          <cell r="D74" t="str">
            <v>info@lesstimber.cz</v>
          </cell>
          <cell r="E74" t="str">
            <v>Prchal Ladislav</v>
          </cell>
          <cell r="F74" t="str">
            <v>604211021</v>
          </cell>
          <cell r="G74" t="str">
            <v>LESS TIMBER, a.s.</v>
          </cell>
          <cell r="H74" t="str">
            <v>Kutná Hora</v>
          </cell>
          <cell r="I74" t="str">
            <v>Čáslav</v>
          </cell>
          <cell r="J74" t="str">
            <v>Chrudimská 1882</v>
          </cell>
          <cell r="L74" t="str">
            <v>28601</v>
          </cell>
          <cell r="M74" t="str">
            <v>001</v>
          </cell>
          <cell r="N74" t="str">
            <v>pila Čáslav</v>
          </cell>
          <cell r="T74" t="str">
            <v>Elektronická</v>
          </cell>
          <cell r="U74" t="str">
            <v>Automobilová i železniční</v>
          </cell>
          <cell r="V74">
            <v>236257</v>
          </cell>
          <cell r="W74">
            <v>226751</v>
          </cell>
          <cell r="X74">
            <v>227730</v>
          </cell>
          <cell r="Y74">
            <v>240000</v>
          </cell>
          <cell r="Z74" t="str">
            <v>SM,JD</v>
          </cell>
          <cell r="AA74">
            <v>41</v>
          </cell>
          <cell r="AB74">
            <v>46</v>
          </cell>
          <cell r="AC74" t="str">
            <v/>
          </cell>
          <cell r="AD74" t="str">
            <v/>
          </cell>
          <cell r="AE74" t="str">
            <v>BO</v>
          </cell>
          <cell r="AF74">
            <v>11</v>
          </cell>
          <cell r="AG74">
            <v>1</v>
          </cell>
          <cell r="AH74" t="str">
            <v/>
          </cell>
          <cell r="AI74" t="str">
            <v/>
          </cell>
          <cell r="AJ74" t="str">
            <v>MD</v>
          </cell>
          <cell r="AK74">
            <v>1</v>
          </cell>
          <cell r="AL74" t="str">
            <v/>
          </cell>
          <cell r="AM74" t="str">
            <v/>
          </cell>
          <cell r="AN74" t="str">
            <v/>
          </cell>
          <cell r="AO74" t="str">
            <v>BK</v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 t="str">
            <v>DB</v>
          </cell>
          <cell r="AU74" t="str">
            <v/>
          </cell>
          <cell r="AV74" t="str">
            <v/>
          </cell>
          <cell r="AW74" t="str">
            <v/>
          </cell>
          <cell r="AX74" t="str">
            <v/>
          </cell>
          <cell r="AY74" t="str">
            <v>BR</v>
          </cell>
          <cell r="AZ74" t="str">
            <v/>
          </cell>
          <cell r="BA74" t="str">
            <v/>
          </cell>
          <cell r="BB74" t="str">
            <v/>
          </cell>
          <cell r="BC74" t="str">
            <v/>
          </cell>
          <cell r="BD74" t="str">
            <v>Listnaté měkké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>Ostatní listnaté tvrdé</v>
          </cell>
          <cell r="BJ74" t="str">
            <v/>
          </cell>
          <cell r="BK74" t="str">
            <v/>
          </cell>
          <cell r="BL74" t="str">
            <v/>
          </cell>
          <cell r="BM74" t="str">
            <v/>
          </cell>
          <cell r="BN74" t="str">
            <v>SM,JD</v>
          </cell>
          <cell r="BO74">
            <v>30</v>
          </cell>
          <cell r="BP74">
            <v>100</v>
          </cell>
          <cell r="BQ74" t="str">
            <v/>
          </cell>
          <cell r="BR74" t="str">
            <v/>
          </cell>
          <cell r="BS74" t="str">
            <v>BO</v>
          </cell>
          <cell r="BT74">
            <v>30</v>
          </cell>
          <cell r="BU74">
            <v>100</v>
          </cell>
          <cell r="BV74" t="str">
            <v/>
          </cell>
          <cell r="BW74" t="str">
            <v/>
          </cell>
          <cell r="BX74" t="str">
            <v>MD</v>
          </cell>
          <cell r="BY74">
            <v>30</v>
          </cell>
          <cell r="BZ74">
            <v>100</v>
          </cell>
          <cell r="CA74" t="str">
            <v/>
          </cell>
          <cell r="CB74" t="str">
            <v/>
          </cell>
          <cell r="CC74" t="str">
            <v>BK</v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 t="str">
            <v>DB</v>
          </cell>
          <cell r="CI74" t="str">
            <v/>
          </cell>
          <cell r="CJ74" t="str">
            <v/>
          </cell>
          <cell r="CK74" t="str">
            <v/>
          </cell>
          <cell r="CL74" t="str">
            <v/>
          </cell>
          <cell r="CM74" t="str">
            <v>BR</v>
          </cell>
          <cell r="CN74" t="str">
            <v/>
          </cell>
          <cell r="CO74" t="str">
            <v/>
          </cell>
          <cell r="CP74" t="str">
            <v/>
          </cell>
          <cell r="CQ74" t="str">
            <v/>
          </cell>
          <cell r="CR74" t="str">
            <v>Listnaté měkké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>Ostatní listnaté tvrdé</v>
          </cell>
          <cell r="CX74" t="str">
            <v/>
          </cell>
          <cell r="CY74" t="str">
            <v/>
          </cell>
          <cell r="CZ74" t="str">
            <v/>
          </cell>
          <cell r="DA74" t="str">
            <v/>
          </cell>
          <cell r="DB74" t="str">
            <v>20.05.25 11:06:27,692940000</v>
          </cell>
          <cell r="DC74">
            <v>227240.5</v>
          </cell>
          <cell r="DD74">
            <v>93168.60500000001</v>
          </cell>
          <cell r="DE74" t="str">
            <v>2j8s9a2</v>
          </cell>
          <cell r="DF74" t="str">
            <v>1</v>
          </cell>
          <cell r="DG74">
            <v>2</v>
          </cell>
          <cell r="DH74">
            <v>100</v>
          </cell>
          <cell r="DI74" t="str">
            <v>200 tis.m3 a více</v>
          </cell>
        </row>
        <row r="75">
          <cell r="A75">
            <v>270</v>
          </cell>
          <cell r="B75">
            <v>45796.415671296294</v>
          </cell>
          <cell r="C75" t="str">
            <v>62362801</v>
          </cell>
          <cell r="D75" t="str">
            <v>jhybl@dimpex.cz</v>
          </cell>
          <cell r="E75" t="str">
            <v>Jaroslav Hýbl</v>
          </cell>
          <cell r="F75" t="str">
            <v>777 346634</v>
          </cell>
          <cell r="G75" t="str">
            <v>DIMPEX, s.r.o.</v>
          </cell>
          <cell r="H75" t="str">
            <v>Šumperk</v>
          </cell>
          <cell r="I75" t="str">
            <v>Zábřeh</v>
          </cell>
          <cell r="J75" t="str">
            <v>Jedlí 270</v>
          </cell>
          <cell r="L75" t="str">
            <v>78901</v>
          </cell>
          <cell r="M75" t="str">
            <v>001</v>
          </cell>
          <cell r="O75" t="str">
            <v>Šumperk</v>
          </cell>
          <cell r="P75" t="str">
            <v>Zábřeh</v>
          </cell>
          <cell r="Q75" t="str">
            <v>Kosov 58a</v>
          </cell>
          <cell r="S75" t="str">
            <v>78901</v>
          </cell>
          <cell r="T75" t="str">
            <v>Manuální</v>
          </cell>
          <cell r="U75" t="str">
            <v>Automobilová</v>
          </cell>
          <cell r="V75">
            <v>2785</v>
          </cell>
          <cell r="W75">
            <v>2520</v>
          </cell>
          <cell r="X75">
            <v>2370</v>
          </cell>
          <cell r="Y75">
            <v>2600</v>
          </cell>
          <cell r="Z75" t="str">
            <v>SM,JD</v>
          </cell>
          <cell r="AA75">
            <v>41</v>
          </cell>
          <cell r="AB75">
            <v>42</v>
          </cell>
          <cell r="AC75">
            <v>2</v>
          </cell>
          <cell r="AD75" t="str">
            <v/>
          </cell>
          <cell r="AE75" t="str">
            <v>BO</v>
          </cell>
          <cell r="AF75" t="str">
            <v/>
          </cell>
          <cell r="AG75">
            <v>7</v>
          </cell>
          <cell r="AH75" t="str">
            <v/>
          </cell>
          <cell r="AI75" t="str">
            <v/>
          </cell>
          <cell r="AJ75" t="str">
            <v>MD</v>
          </cell>
          <cell r="AK75" t="str">
            <v/>
          </cell>
          <cell r="AL75">
            <v>3</v>
          </cell>
          <cell r="AM75" t="str">
            <v/>
          </cell>
          <cell r="AN75" t="str">
            <v/>
          </cell>
          <cell r="AO75" t="str">
            <v>BK</v>
          </cell>
          <cell r="AP75" t="str">
            <v/>
          </cell>
          <cell r="AQ75">
            <v>1</v>
          </cell>
          <cell r="AR75" t="str">
            <v/>
          </cell>
          <cell r="AS75" t="str">
            <v/>
          </cell>
          <cell r="AT75" t="str">
            <v>DB</v>
          </cell>
          <cell r="AU75" t="str">
            <v/>
          </cell>
          <cell r="AV75">
            <v>2</v>
          </cell>
          <cell r="AW75" t="str">
            <v/>
          </cell>
          <cell r="AX75" t="str">
            <v/>
          </cell>
          <cell r="AY75" t="str">
            <v>BR</v>
          </cell>
          <cell r="AZ75" t="str">
            <v/>
          </cell>
          <cell r="BA75" t="str">
            <v/>
          </cell>
          <cell r="BB75" t="str">
            <v/>
          </cell>
          <cell r="BC75" t="str">
            <v/>
          </cell>
          <cell r="BD75" t="str">
            <v>Listnaté měkké</v>
          </cell>
          <cell r="BE75" t="str">
            <v/>
          </cell>
          <cell r="BF75">
            <v>1</v>
          </cell>
          <cell r="BG75" t="str">
            <v/>
          </cell>
          <cell r="BH75" t="str">
            <v/>
          </cell>
          <cell r="BI75" t="str">
            <v>Ostatní listnaté tvrdé</v>
          </cell>
          <cell r="BJ75" t="str">
            <v/>
          </cell>
          <cell r="BK75">
            <v>1</v>
          </cell>
          <cell r="BL75" t="str">
            <v/>
          </cell>
          <cell r="BM75" t="str">
            <v/>
          </cell>
          <cell r="BN75" t="str">
            <v>SM,JD</v>
          </cell>
          <cell r="BO75" t="str">
            <v/>
          </cell>
          <cell r="BP75" t="str">
            <v/>
          </cell>
          <cell r="BQ75" t="str">
            <v/>
          </cell>
          <cell r="BR75" t="str">
            <v/>
          </cell>
          <cell r="BS75" t="str">
            <v>BO</v>
          </cell>
          <cell r="BT75" t="str">
            <v/>
          </cell>
          <cell r="BU75" t="str">
            <v/>
          </cell>
          <cell r="BV75" t="str">
            <v/>
          </cell>
          <cell r="BW75" t="str">
            <v/>
          </cell>
          <cell r="BX75" t="str">
            <v>MD</v>
          </cell>
          <cell r="BY75" t="str">
            <v/>
          </cell>
          <cell r="BZ75" t="str">
            <v/>
          </cell>
          <cell r="CA75" t="str">
            <v/>
          </cell>
          <cell r="CB75" t="str">
            <v/>
          </cell>
          <cell r="CC75" t="str">
            <v>BK</v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 t="str">
            <v>DB</v>
          </cell>
          <cell r="CI75" t="str">
            <v/>
          </cell>
          <cell r="CJ75" t="str">
            <v/>
          </cell>
          <cell r="CK75" t="str">
            <v/>
          </cell>
          <cell r="CL75" t="str">
            <v/>
          </cell>
          <cell r="CM75" t="str">
            <v>BR</v>
          </cell>
          <cell r="CN75" t="str">
            <v/>
          </cell>
          <cell r="CO75" t="str">
            <v/>
          </cell>
          <cell r="CP75" t="str">
            <v/>
          </cell>
          <cell r="CQ75" t="str">
            <v/>
          </cell>
          <cell r="CR75" t="str">
            <v>Listnaté měkké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>Ostatní listnaté tvrdé</v>
          </cell>
          <cell r="CX75" t="str">
            <v/>
          </cell>
          <cell r="CY75" t="str">
            <v/>
          </cell>
          <cell r="CZ75" t="str">
            <v/>
          </cell>
          <cell r="DA75" t="str">
            <v/>
          </cell>
          <cell r="DB75" t="str">
            <v>20.05.25 11:04:30,230271000</v>
          </cell>
          <cell r="DC75">
            <v>2445</v>
          </cell>
          <cell r="DD75">
            <v>1002.45</v>
          </cell>
          <cell r="DE75" t="str">
            <v>dahy262</v>
          </cell>
          <cell r="DF75" t="str">
            <v>1</v>
          </cell>
          <cell r="DG75">
            <v>2</v>
          </cell>
          <cell r="DH75">
            <v>100</v>
          </cell>
          <cell r="DI75" t="str">
            <v>do 2,5 tis.m3</v>
          </cell>
        </row>
        <row r="76">
          <cell r="A76">
            <v>272</v>
          </cell>
          <cell r="B76">
            <v>45796.642280092594</v>
          </cell>
          <cell r="C76" t="str">
            <v>73676683</v>
          </cell>
          <cell r="D76" t="str">
            <v>brzobohat.michaela@seznam.cz</v>
          </cell>
          <cell r="E76" t="str">
            <v>Michaela Brzobohatá</v>
          </cell>
          <cell r="F76" t="str">
            <v>776149180</v>
          </cell>
          <cell r="G76" t="str">
            <v>Michaela Brzobohatá</v>
          </cell>
          <cell r="H76" t="str">
            <v>Tachov</v>
          </cell>
          <cell r="I76" t="str">
            <v>Kladruby</v>
          </cell>
          <cell r="J76" t="str">
            <v>Vrbice u Stříbra 33</v>
          </cell>
          <cell r="L76" t="str">
            <v>34901</v>
          </cell>
          <cell r="M76" t="str">
            <v>001</v>
          </cell>
          <cell r="T76" t="str">
            <v>Manuální</v>
          </cell>
          <cell r="U76" t="str">
            <v>Automobilová</v>
          </cell>
          <cell r="V76">
            <v>240</v>
          </cell>
          <cell r="W76">
            <v>260</v>
          </cell>
          <cell r="X76">
            <v>280</v>
          </cell>
          <cell r="Y76">
            <v>300</v>
          </cell>
          <cell r="Z76" t="str">
            <v>SM,JD</v>
          </cell>
          <cell r="AA76">
            <v>15</v>
          </cell>
          <cell r="AB76">
            <v>85</v>
          </cell>
          <cell r="AC76" t="str">
            <v/>
          </cell>
          <cell r="AD76" t="str">
            <v/>
          </cell>
          <cell r="AE76" t="str">
            <v>BO</v>
          </cell>
          <cell r="AF76" t="str">
            <v/>
          </cell>
          <cell r="AG76" t="str">
            <v/>
          </cell>
          <cell r="AH76" t="str">
            <v/>
          </cell>
          <cell r="AI76" t="str">
            <v/>
          </cell>
          <cell r="AJ76" t="str">
            <v>MD</v>
          </cell>
          <cell r="AK76" t="str">
            <v/>
          </cell>
          <cell r="AL76" t="str">
            <v/>
          </cell>
          <cell r="AM76" t="str">
            <v/>
          </cell>
          <cell r="AN76" t="str">
            <v/>
          </cell>
          <cell r="AO76" t="str">
            <v>BK</v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 t="str">
            <v>DB</v>
          </cell>
          <cell r="AU76" t="str">
            <v/>
          </cell>
          <cell r="AV76" t="str">
            <v/>
          </cell>
          <cell r="AW76" t="str">
            <v/>
          </cell>
          <cell r="AX76" t="str">
            <v/>
          </cell>
          <cell r="AY76" t="str">
            <v>BR</v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 t="str">
            <v>Listnaté měkké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>Ostatní listnaté tvrdé</v>
          </cell>
          <cell r="BJ76" t="str">
            <v/>
          </cell>
          <cell r="BK76" t="str">
            <v/>
          </cell>
          <cell r="BL76" t="str">
            <v/>
          </cell>
          <cell r="BM76" t="str">
            <v/>
          </cell>
          <cell r="BN76" t="str">
            <v>SM,JD</v>
          </cell>
          <cell r="BO76" t="str">
            <v/>
          </cell>
          <cell r="BP76" t="str">
            <v/>
          </cell>
          <cell r="BQ76" t="str">
            <v/>
          </cell>
          <cell r="BR76" t="str">
            <v/>
          </cell>
          <cell r="BS76" t="str">
            <v>BO</v>
          </cell>
          <cell r="BT76" t="str">
            <v/>
          </cell>
          <cell r="BU76" t="str">
            <v/>
          </cell>
          <cell r="BV76" t="str">
            <v/>
          </cell>
          <cell r="BW76" t="str">
            <v/>
          </cell>
          <cell r="BX76" t="str">
            <v>MD</v>
          </cell>
          <cell r="BY76" t="str">
            <v/>
          </cell>
          <cell r="BZ76" t="str">
            <v/>
          </cell>
          <cell r="CA76" t="str">
            <v/>
          </cell>
          <cell r="CB76" t="str">
            <v/>
          </cell>
          <cell r="CC76" t="str">
            <v>BK</v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 t="str">
            <v>DB</v>
          </cell>
          <cell r="CI76" t="str">
            <v/>
          </cell>
          <cell r="CJ76" t="str">
            <v/>
          </cell>
          <cell r="CK76" t="str">
            <v/>
          </cell>
          <cell r="CL76" t="str">
            <v/>
          </cell>
          <cell r="CM76" t="str">
            <v>BR</v>
          </cell>
          <cell r="CN76" t="str">
            <v/>
          </cell>
          <cell r="CO76" t="str">
            <v/>
          </cell>
          <cell r="CP76" t="str">
            <v/>
          </cell>
          <cell r="CQ76" t="str">
            <v/>
          </cell>
          <cell r="CR76" t="str">
            <v>Listnaté měkké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>Ostatní listnaté tvrdé</v>
          </cell>
          <cell r="CX76" t="str">
            <v/>
          </cell>
          <cell r="CY76" t="str">
            <v/>
          </cell>
          <cell r="CZ76" t="str">
            <v/>
          </cell>
          <cell r="DA76" t="str">
            <v/>
          </cell>
          <cell r="DB76" t="str">
            <v>20.05.25 11:04:30,214235000</v>
          </cell>
          <cell r="DC76">
            <v>270</v>
          </cell>
          <cell r="DD76">
            <v>40.5</v>
          </cell>
          <cell r="DE76" t="str">
            <v>bxshm32</v>
          </cell>
          <cell r="DF76" t="str">
            <v>1</v>
          </cell>
          <cell r="DG76">
            <v>2</v>
          </cell>
          <cell r="DH76">
            <v>100</v>
          </cell>
          <cell r="DI76" t="str">
            <v>do 2,5 tis.m3</v>
          </cell>
        </row>
        <row r="77">
          <cell r="A77">
            <v>274</v>
          </cell>
          <cell r="B77">
            <v>45797.244444444441</v>
          </cell>
          <cell r="C77" t="str">
            <v>00028631</v>
          </cell>
          <cell r="D77" t="str">
            <v>vondru@ddl.cz</v>
          </cell>
          <cell r="E77" t="str">
            <v>Vondrů Jaroslav</v>
          </cell>
          <cell r="F77" t="str">
            <v>565411225</v>
          </cell>
          <cell r="G77" t="str">
            <v>Dřevozpracující družstvo</v>
          </cell>
          <cell r="H77" t="str">
            <v>Pelhřimov</v>
          </cell>
          <cell r="I77" t="str">
            <v>Lukavec</v>
          </cell>
          <cell r="J77" t="str">
            <v>č.p.9</v>
          </cell>
          <cell r="L77" t="str">
            <v>39426</v>
          </cell>
          <cell r="M77" t="str">
            <v>001</v>
          </cell>
          <cell r="T77" t="str">
            <v>Elektronická</v>
          </cell>
          <cell r="U77" t="str">
            <v>Automobilová</v>
          </cell>
          <cell r="V77">
            <v>335357</v>
          </cell>
          <cell r="W77">
            <v>289967</v>
          </cell>
          <cell r="X77">
            <v>308485</v>
          </cell>
          <cell r="Y77">
            <v>350000</v>
          </cell>
          <cell r="Z77" t="str">
            <v>SM,JD</v>
          </cell>
          <cell r="AA77">
            <v>38</v>
          </cell>
          <cell r="AB77" t="str">
            <v/>
          </cell>
          <cell r="AC77" t="str">
            <v/>
          </cell>
          <cell r="AD77">
            <v>48</v>
          </cell>
          <cell r="AE77" t="str">
            <v>BO</v>
          </cell>
          <cell r="AF77" t="str">
            <v/>
          </cell>
          <cell r="AG77" t="str">
            <v/>
          </cell>
          <cell r="AH77" t="str">
            <v/>
          </cell>
          <cell r="AI77">
            <v>7</v>
          </cell>
          <cell r="AJ77" t="str">
            <v>MD</v>
          </cell>
          <cell r="AK77" t="str">
            <v/>
          </cell>
          <cell r="AL77" t="str">
            <v/>
          </cell>
          <cell r="AM77" t="str">
            <v/>
          </cell>
          <cell r="AN77" t="str">
            <v/>
          </cell>
          <cell r="AO77" t="str">
            <v>BK</v>
          </cell>
          <cell r="AP77" t="str">
            <v/>
          </cell>
          <cell r="AQ77" t="str">
            <v/>
          </cell>
          <cell r="AR77" t="str">
            <v/>
          </cell>
          <cell r="AS77">
            <v>6</v>
          </cell>
          <cell r="AT77" t="str">
            <v>DB</v>
          </cell>
          <cell r="AU77" t="str">
            <v/>
          </cell>
          <cell r="AV77" t="str">
            <v/>
          </cell>
          <cell r="AW77" t="str">
            <v/>
          </cell>
          <cell r="AX77" t="str">
            <v/>
          </cell>
          <cell r="AY77" t="str">
            <v>BR</v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>Listnaté měkké</v>
          </cell>
          <cell r="BE77" t="str">
            <v/>
          </cell>
          <cell r="BF77" t="str">
            <v/>
          </cell>
          <cell r="BG77" t="str">
            <v/>
          </cell>
          <cell r="BH77">
            <v>1</v>
          </cell>
          <cell r="BI77" t="str">
            <v>Ostatní listnaté tvrdé</v>
          </cell>
          <cell r="BJ77" t="str">
            <v/>
          </cell>
          <cell r="BK77" t="str">
            <v/>
          </cell>
          <cell r="BL77" t="str">
            <v/>
          </cell>
          <cell r="BM77" t="str">
            <v/>
          </cell>
          <cell r="BN77" t="str">
            <v>SM,JD</v>
          </cell>
          <cell r="BO77">
            <v>14</v>
          </cell>
          <cell r="BP77">
            <v>45</v>
          </cell>
          <cell r="BQ77" t="str">
            <v/>
          </cell>
          <cell r="BR77" t="str">
            <v/>
          </cell>
          <cell r="BS77" t="str">
            <v>BO</v>
          </cell>
          <cell r="BT77" t="str">
            <v/>
          </cell>
          <cell r="BU77" t="str">
            <v/>
          </cell>
          <cell r="BV77" t="str">
            <v/>
          </cell>
          <cell r="BW77" t="str">
            <v/>
          </cell>
          <cell r="BX77" t="str">
            <v>MD</v>
          </cell>
          <cell r="BY77" t="str">
            <v/>
          </cell>
          <cell r="BZ77" t="str">
            <v/>
          </cell>
          <cell r="CA77" t="str">
            <v/>
          </cell>
          <cell r="CB77" t="str">
            <v/>
          </cell>
          <cell r="CC77" t="str">
            <v>BK</v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 t="str">
            <v>DB</v>
          </cell>
          <cell r="CI77" t="str">
            <v/>
          </cell>
          <cell r="CJ77" t="str">
            <v/>
          </cell>
          <cell r="CK77" t="str">
            <v/>
          </cell>
          <cell r="CL77" t="str">
            <v/>
          </cell>
          <cell r="CM77" t="str">
            <v>BR</v>
          </cell>
          <cell r="CN77" t="str">
            <v/>
          </cell>
          <cell r="CO77" t="str">
            <v/>
          </cell>
          <cell r="CP77" t="str">
            <v/>
          </cell>
          <cell r="CQ77" t="str">
            <v/>
          </cell>
          <cell r="CR77" t="str">
            <v>Listnaté měkké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>Ostatní listnaté tvrdé</v>
          </cell>
          <cell r="CX77" t="str">
            <v/>
          </cell>
          <cell r="CY77" t="str">
            <v/>
          </cell>
          <cell r="CZ77" t="str">
            <v/>
          </cell>
          <cell r="DA77" t="str">
            <v/>
          </cell>
          <cell r="DB77" t="str">
            <v>20.05.25 11:04:30,207061000</v>
          </cell>
          <cell r="DC77">
            <v>299226</v>
          </cell>
          <cell r="DD77">
            <v>113705.88</v>
          </cell>
          <cell r="DE77" t="str">
            <v>pijcd56</v>
          </cell>
          <cell r="DF77" t="str">
            <v>1</v>
          </cell>
          <cell r="DG77">
            <v>6</v>
          </cell>
          <cell r="DH77">
            <v>100</v>
          </cell>
          <cell r="DI77" t="str">
            <v>200 tis.m3 a více</v>
          </cell>
        </row>
        <row r="78">
          <cell r="A78">
            <v>276</v>
          </cell>
          <cell r="B78">
            <v>45797.305196759262</v>
          </cell>
          <cell r="C78" t="str">
            <v>28604083</v>
          </cell>
          <cell r="D78" t="str">
            <v>drevorakov@seznam.cz</v>
          </cell>
          <cell r="E78" t="str">
            <v>Burda Jaromír</v>
          </cell>
          <cell r="F78" t="str">
            <v>602738649</v>
          </cell>
          <cell r="G78" t="str">
            <v>DŘEVO Rakov s.r.o.</v>
          </cell>
          <cell r="H78" t="str">
            <v>Přerov</v>
          </cell>
          <cell r="I78" t="str">
            <v>Soběchleby</v>
          </cell>
          <cell r="J78" t="str">
            <v>Rakov 47</v>
          </cell>
          <cell r="L78" t="str">
            <v>75354</v>
          </cell>
          <cell r="M78" t="str">
            <v>001</v>
          </cell>
          <cell r="T78" t="str">
            <v>Manuální</v>
          </cell>
          <cell r="U78" t="str">
            <v>Automobilová</v>
          </cell>
          <cell r="V78">
            <v>6700</v>
          </cell>
          <cell r="W78">
            <v>6500</v>
          </cell>
          <cell r="X78">
            <v>6000</v>
          </cell>
          <cell r="Y78">
            <v>6500</v>
          </cell>
          <cell r="Z78" t="str">
            <v>SM,JD</v>
          </cell>
          <cell r="AA78">
            <v>55</v>
          </cell>
          <cell r="AB78">
            <v>30</v>
          </cell>
          <cell r="AC78">
            <v>5</v>
          </cell>
          <cell r="AD78" t="str">
            <v/>
          </cell>
          <cell r="AE78" t="str">
            <v>BO</v>
          </cell>
          <cell r="AF78">
            <v>5</v>
          </cell>
          <cell r="AG78" t="str">
            <v/>
          </cell>
          <cell r="AH78" t="str">
            <v/>
          </cell>
          <cell r="AI78" t="str">
            <v/>
          </cell>
          <cell r="AJ78" t="str">
            <v>MD</v>
          </cell>
          <cell r="AK78">
            <v>5</v>
          </cell>
          <cell r="AL78" t="str">
            <v/>
          </cell>
          <cell r="AM78" t="str">
            <v/>
          </cell>
          <cell r="AN78" t="str">
            <v/>
          </cell>
          <cell r="AO78" t="str">
            <v>BK</v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 t="str">
            <v>DB</v>
          </cell>
          <cell r="AU78" t="str">
            <v/>
          </cell>
          <cell r="AV78" t="str">
            <v/>
          </cell>
          <cell r="AW78" t="str">
            <v/>
          </cell>
          <cell r="AX78" t="str">
            <v/>
          </cell>
          <cell r="AY78" t="str">
            <v>BR</v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>Listnaté měkké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>Ostatní listnaté tvrdé</v>
          </cell>
          <cell r="BJ78" t="str">
            <v/>
          </cell>
          <cell r="BK78" t="str">
            <v/>
          </cell>
          <cell r="BL78" t="str">
            <v/>
          </cell>
          <cell r="BM78" t="str">
            <v/>
          </cell>
          <cell r="BN78" t="str">
            <v>SM,JD</v>
          </cell>
          <cell r="BO78">
            <v>25</v>
          </cell>
          <cell r="BP78">
            <v>55</v>
          </cell>
          <cell r="BQ78">
            <v>40</v>
          </cell>
          <cell r="BR78" t="str">
            <v/>
          </cell>
          <cell r="BS78" t="str">
            <v>BO</v>
          </cell>
          <cell r="BT78">
            <v>25</v>
          </cell>
          <cell r="BU78">
            <v>55</v>
          </cell>
          <cell r="BV78" t="str">
            <v/>
          </cell>
          <cell r="BW78" t="str">
            <v/>
          </cell>
          <cell r="BX78" t="str">
            <v>MD</v>
          </cell>
          <cell r="BY78">
            <v>25</v>
          </cell>
          <cell r="BZ78">
            <v>55</v>
          </cell>
          <cell r="CA78" t="str">
            <v/>
          </cell>
          <cell r="CB78" t="str">
            <v/>
          </cell>
          <cell r="CC78" t="str">
            <v>BK</v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 t="str">
            <v>DB</v>
          </cell>
          <cell r="CI78" t="str">
            <v/>
          </cell>
          <cell r="CJ78" t="str">
            <v/>
          </cell>
          <cell r="CK78" t="str">
            <v/>
          </cell>
          <cell r="CL78" t="str">
            <v/>
          </cell>
          <cell r="CM78" t="str">
            <v>BR</v>
          </cell>
          <cell r="CN78" t="str">
            <v/>
          </cell>
          <cell r="CO78" t="str">
            <v/>
          </cell>
          <cell r="CP78" t="str">
            <v/>
          </cell>
          <cell r="CQ78" t="str">
            <v/>
          </cell>
          <cell r="CR78" t="str">
            <v>Listnaté měkké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>Ostatní listnaté tvrdé</v>
          </cell>
          <cell r="CX78" t="str">
            <v/>
          </cell>
          <cell r="CY78" t="str">
            <v/>
          </cell>
          <cell r="CZ78" t="str">
            <v/>
          </cell>
          <cell r="DA78" t="str">
            <v/>
          </cell>
          <cell r="DB78" t="str">
            <v>20.05.25 11:04:30,189328000</v>
          </cell>
          <cell r="DC78">
            <v>6250</v>
          </cell>
          <cell r="DD78">
            <v>3437.5000000000005</v>
          </cell>
          <cell r="DE78" t="str">
            <v>qg3gb7f</v>
          </cell>
          <cell r="DF78" t="str">
            <v>1</v>
          </cell>
          <cell r="DG78">
            <v>2</v>
          </cell>
          <cell r="DH78">
            <v>100</v>
          </cell>
          <cell r="DI78" t="str">
            <v>5-10 tis.m3</v>
          </cell>
        </row>
        <row r="79">
          <cell r="A79">
            <v>277</v>
          </cell>
          <cell r="B79">
            <v>45797.35292824074</v>
          </cell>
          <cell r="C79" t="str">
            <v>28309758</v>
          </cell>
          <cell r="D79" t="str">
            <v>info@pilapesl.cz</v>
          </cell>
          <cell r="E79" t="str">
            <v>Martin Pešl</v>
          </cell>
          <cell r="F79" t="str">
            <v>732923398</v>
          </cell>
          <cell r="G79" t="str">
            <v>PILA PEŠL, s.r.o.</v>
          </cell>
          <cell r="H79" t="str">
            <v>Zlín</v>
          </cell>
          <cell r="I79" t="str">
            <v>Želechovice nad Dřevnicí</v>
          </cell>
          <cell r="J79" t="str">
            <v>Paseky 152</v>
          </cell>
          <cell r="L79" t="str">
            <v>76311</v>
          </cell>
          <cell r="M79" t="str">
            <v>001</v>
          </cell>
          <cell r="O79" t="str">
            <v>Zlín</v>
          </cell>
          <cell r="P79" t="str">
            <v>Želechovice nad Dřevnicí</v>
          </cell>
          <cell r="Q79" t="str">
            <v>Výpusta 656</v>
          </cell>
          <cell r="S79" t="str">
            <v>76311</v>
          </cell>
          <cell r="T79" t="str">
            <v>Manuální</v>
          </cell>
          <cell r="U79" t="str">
            <v>Automobilová</v>
          </cell>
          <cell r="V79">
            <v>0</v>
          </cell>
          <cell r="W79">
            <v>5474</v>
          </cell>
          <cell r="X79">
            <v>2446</v>
          </cell>
          <cell r="Y79">
            <v>0</v>
          </cell>
          <cell r="Z79" t="str">
            <v>SM,JD</v>
          </cell>
          <cell r="AA79">
            <v>0</v>
          </cell>
          <cell r="AB79" t="str">
            <v/>
          </cell>
          <cell r="AC79" t="str">
            <v/>
          </cell>
          <cell r="AD79">
            <v>58</v>
          </cell>
          <cell r="AE79" t="str">
            <v>BO</v>
          </cell>
          <cell r="AF79" t="str">
            <v/>
          </cell>
          <cell r="AG79" t="str">
            <v/>
          </cell>
          <cell r="AH79" t="str">
            <v/>
          </cell>
          <cell r="AI79">
            <v>28</v>
          </cell>
          <cell r="AJ79" t="str">
            <v>MD</v>
          </cell>
          <cell r="AK79" t="str">
            <v/>
          </cell>
          <cell r="AL79" t="str">
            <v/>
          </cell>
          <cell r="AM79" t="str">
            <v/>
          </cell>
          <cell r="AN79">
            <v>6</v>
          </cell>
          <cell r="AO79" t="str">
            <v>BK</v>
          </cell>
          <cell r="AP79" t="str">
            <v/>
          </cell>
          <cell r="AQ79" t="str">
            <v/>
          </cell>
          <cell r="AR79" t="str">
            <v/>
          </cell>
          <cell r="AS79">
            <v>0</v>
          </cell>
          <cell r="AT79" t="str">
            <v>DB</v>
          </cell>
          <cell r="AU79" t="str">
            <v/>
          </cell>
          <cell r="AV79" t="str">
            <v/>
          </cell>
          <cell r="AW79" t="str">
            <v/>
          </cell>
          <cell r="AX79">
            <v>2</v>
          </cell>
          <cell r="AY79" t="str">
            <v>BR</v>
          </cell>
          <cell r="AZ79" t="str">
            <v/>
          </cell>
          <cell r="BA79" t="str">
            <v/>
          </cell>
          <cell r="BB79" t="str">
            <v/>
          </cell>
          <cell r="BC79">
            <v>0</v>
          </cell>
          <cell r="BD79" t="str">
            <v>Listnaté měkké</v>
          </cell>
          <cell r="BE79" t="str">
            <v/>
          </cell>
          <cell r="BF79" t="str">
            <v/>
          </cell>
          <cell r="BG79" t="str">
            <v/>
          </cell>
          <cell r="BH79">
            <v>6</v>
          </cell>
          <cell r="BI79" t="str">
            <v>Ostatní listnaté tvrdé</v>
          </cell>
          <cell r="BJ79" t="str">
            <v/>
          </cell>
          <cell r="BK79" t="str">
            <v/>
          </cell>
          <cell r="BL79" t="str">
            <v/>
          </cell>
          <cell r="BM79" t="str">
            <v/>
          </cell>
          <cell r="BN79" t="str">
            <v>SM,JD</v>
          </cell>
          <cell r="BO79">
            <v>25</v>
          </cell>
          <cell r="BP79">
            <v>40</v>
          </cell>
          <cell r="BQ79" t="str">
            <v/>
          </cell>
          <cell r="BR79" t="str">
            <v/>
          </cell>
          <cell r="BS79" t="str">
            <v>BO</v>
          </cell>
          <cell r="BT79" t="str">
            <v/>
          </cell>
          <cell r="BU79" t="str">
            <v/>
          </cell>
          <cell r="BV79" t="str">
            <v/>
          </cell>
          <cell r="BW79" t="str">
            <v/>
          </cell>
          <cell r="BX79" t="str">
            <v>MD</v>
          </cell>
          <cell r="BY79" t="str">
            <v/>
          </cell>
          <cell r="BZ79" t="str">
            <v/>
          </cell>
          <cell r="CA79" t="str">
            <v/>
          </cell>
          <cell r="CB79" t="str">
            <v/>
          </cell>
          <cell r="CC79" t="str">
            <v>BK</v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 t="str">
            <v>DB</v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>BR</v>
          </cell>
          <cell r="CN79" t="str">
            <v/>
          </cell>
          <cell r="CO79" t="str">
            <v/>
          </cell>
          <cell r="CP79" t="str">
            <v/>
          </cell>
          <cell r="CQ79" t="str">
            <v/>
          </cell>
          <cell r="CR79" t="str">
            <v>Listnaté měkké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>Ostatní listnaté tvrdé</v>
          </cell>
          <cell r="CX79" t="str">
            <v/>
          </cell>
          <cell r="CY79" t="str">
            <v/>
          </cell>
          <cell r="CZ79" t="str">
            <v/>
          </cell>
          <cell r="DA79" t="str">
            <v/>
          </cell>
          <cell r="DB79" t="str">
            <v>20.05.25 11:04:30,178997000</v>
          </cell>
          <cell r="DC79">
            <v>3960</v>
          </cell>
          <cell r="DD79">
            <v>0</v>
          </cell>
          <cell r="DE79" t="str">
            <v>auctcaw</v>
          </cell>
          <cell r="DF79" t="str">
            <v>1</v>
          </cell>
          <cell r="DG79">
            <v>2</v>
          </cell>
          <cell r="DH79">
            <v>100</v>
          </cell>
          <cell r="DI79" t="str">
            <v>2,5-5 tis.m3</v>
          </cell>
        </row>
        <row r="80">
          <cell r="A80">
            <v>278</v>
          </cell>
          <cell r="B80">
            <v>45797.396655092591</v>
          </cell>
          <cell r="C80" t="str">
            <v>07606621</v>
          </cell>
          <cell r="D80" t="str">
            <v>PavelFajt@seznam.cz</v>
          </cell>
          <cell r="E80" t="str">
            <v>Fajt Bohumír</v>
          </cell>
          <cell r="F80" t="str">
            <v>602774215</v>
          </cell>
          <cell r="G80" t="str">
            <v>Pila Fajt s.r.o.</v>
          </cell>
          <cell r="H80" t="str">
            <v>Šumperk</v>
          </cell>
          <cell r="I80" t="str">
            <v>Police</v>
          </cell>
          <cell r="J80" t="str">
            <v>47</v>
          </cell>
          <cell r="L80" t="str">
            <v>78973</v>
          </cell>
          <cell r="M80" t="str">
            <v>001</v>
          </cell>
          <cell r="T80" t="str">
            <v>Manuální</v>
          </cell>
          <cell r="U80" t="str">
            <v>Automobilová</v>
          </cell>
          <cell r="V80">
            <v>400</v>
          </cell>
          <cell r="W80">
            <v>400</v>
          </cell>
          <cell r="X80">
            <v>400</v>
          </cell>
          <cell r="Y80">
            <v>350</v>
          </cell>
          <cell r="Z80" t="str">
            <v>SM,JD</v>
          </cell>
          <cell r="AA80">
            <v>30</v>
          </cell>
          <cell r="AB80">
            <v>0</v>
          </cell>
          <cell r="AC80">
            <v>30</v>
          </cell>
          <cell r="AD80">
            <v>0</v>
          </cell>
          <cell r="AE80" t="str">
            <v>BO</v>
          </cell>
          <cell r="AF80">
            <v>8</v>
          </cell>
          <cell r="AG80">
            <v>0</v>
          </cell>
          <cell r="AH80">
            <v>17</v>
          </cell>
          <cell r="AI80">
            <v>0</v>
          </cell>
          <cell r="AJ80" t="str">
            <v>MD</v>
          </cell>
          <cell r="AK80">
            <v>10</v>
          </cell>
          <cell r="AL80">
            <v>0</v>
          </cell>
          <cell r="AM80">
            <v>5</v>
          </cell>
          <cell r="AN80">
            <v>0</v>
          </cell>
          <cell r="AO80" t="str">
            <v>BK</v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 t="str">
            <v>DB</v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Y80" t="str">
            <v>BR</v>
          </cell>
          <cell r="AZ80" t="str">
            <v/>
          </cell>
          <cell r="BA80" t="str">
            <v/>
          </cell>
          <cell r="BB80" t="str">
            <v/>
          </cell>
          <cell r="BC80" t="str">
            <v/>
          </cell>
          <cell r="BD80" t="str">
            <v>Listnaté měkké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>Ostatní listnaté tvrdé</v>
          </cell>
          <cell r="BJ80" t="str">
            <v/>
          </cell>
          <cell r="BK80" t="str">
            <v/>
          </cell>
          <cell r="BL80" t="str">
            <v/>
          </cell>
          <cell r="BM80" t="str">
            <v/>
          </cell>
          <cell r="BN80" t="str">
            <v>SM,JD</v>
          </cell>
          <cell r="BO80">
            <v>18</v>
          </cell>
          <cell r="BP80">
            <v>50</v>
          </cell>
          <cell r="BQ80">
            <v>18</v>
          </cell>
          <cell r="BR80">
            <v>50</v>
          </cell>
          <cell r="BS80" t="str">
            <v>BO</v>
          </cell>
          <cell r="BT80">
            <v>18</v>
          </cell>
          <cell r="BU80">
            <v>50</v>
          </cell>
          <cell r="BV80">
            <v>18</v>
          </cell>
          <cell r="BW80">
            <v>50</v>
          </cell>
          <cell r="BX80" t="str">
            <v>MD</v>
          </cell>
          <cell r="BY80">
            <v>18</v>
          </cell>
          <cell r="BZ80">
            <v>50</v>
          </cell>
          <cell r="CA80">
            <v>18</v>
          </cell>
          <cell r="CB80">
            <v>50</v>
          </cell>
          <cell r="CC80" t="str">
            <v>BK</v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>DB</v>
          </cell>
          <cell r="CI80" t="str">
            <v/>
          </cell>
          <cell r="CJ80" t="str">
            <v/>
          </cell>
          <cell r="CK80" t="str">
            <v/>
          </cell>
          <cell r="CL80" t="str">
            <v/>
          </cell>
          <cell r="CM80" t="str">
            <v>BR</v>
          </cell>
          <cell r="CN80" t="str">
            <v/>
          </cell>
          <cell r="CO80" t="str">
            <v/>
          </cell>
          <cell r="CP80" t="str">
            <v/>
          </cell>
          <cell r="CQ80" t="str">
            <v/>
          </cell>
          <cell r="CR80" t="str">
            <v>Listnaté měkké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>Ostatní listnaté tvrdé</v>
          </cell>
          <cell r="CX80" t="str">
            <v/>
          </cell>
          <cell r="CY80" t="str">
            <v/>
          </cell>
          <cell r="CZ80" t="str">
            <v/>
          </cell>
          <cell r="DA80" t="str">
            <v/>
          </cell>
          <cell r="DB80" t="str">
            <v>26.05.25 10:04:19,551903000</v>
          </cell>
          <cell r="DC80">
            <v>400</v>
          </cell>
          <cell r="DD80">
            <v>120</v>
          </cell>
          <cell r="DE80" t="str">
            <v>n43npnj</v>
          </cell>
          <cell r="DF80" t="str">
            <v>1</v>
          </cell>
          <cell r="DG80">
            <v>2</v>
          </cell>
          <cell r="DH80">
            <v>100</v>
          </cell>
          <cell r="DI80" t="str">
            <v>do 2,5 tis.m3</v>
          </cell>
        </row>
        <row r="81">
          <cell r="A81">
            <v>279</v>
          </cell>
          <cell r="B81">
            <v>45797.514699074076</v>
          </cell>
          <cell r="C81" t="str">
            <v>05137764</v>
          </cell>
          <cell r="D81" t="str">
            <v>tomas.vojtech@flexipal.com</v>
          </cell>
          <cell r="E81" t="str">
            <v>Tomáš Vojtěch - člen představenstva</v>
          </cell>
          <cell r="F81" t="str">
            <v>724021261</v>
          </cell>
          <cell r="G81" t="str">
            <v>Flexipal a.s.</v>
          </cell>
          <cell r="H81" t="str">
            <v>Žďár nad Sázavou</v>
          </cell>
          <cell r="I81" t="str">
            <v>Křoví</v>
          </cell>
          <cell r="J81" t="str">
            <v>Křoví 124</v>
          </cell>
          <cell r="L81" t="str">
            <v>59454</v>
          </cell>
          <cell r="M81" t="str">
            <v>001</v>
          </cell>
          <cell r="T81" t="str">
            <v>Manuální</v>
          </cell>
          <cell r="U81" t="str">
            <v>Automobilová</v>
          </cell>
          <cell r="V81">
            <v>60000</v>
          </cell>
          <cell r="W81">
            <v>75000</v>
          </cell>
          <cell r="X81">
            <v>85000</v>
          </cell>
          <cell r="Y81">
            <v>85000</v>
          </cell>
          <cell r="Z81" t="str">
            <v>SM,JD</v>
          </cell>
          <cell r="AA81">
            <v>0</v>
          </cell>
          <cell r="AB81">
            <v>0</v>
          </cell>
          <cell r="AC81">
            <v>50</v>
          </cell>
          <cell r="AD81" t="str">
            <v/>
          </cell>
          <cell r="AE81" t="str">
            <v>BO</v>
          </cell>
          <cell r="AF81">
            <v>0</v>
          </cell>
          <cell r="AG81">
            <v>0</v>
          </cell>
          <cell r="AH81">
            <v>15</v>
          </cell>
          <cell r="AI81" t="str">
            <v/>
          </cell>
          <cell r="AJ81" t="str">
            <v>MD</v>
          </cell>
          <cell r="AK81">
            <v>0</v>
          </cell>
          <cell r="AL81">
            <v>0</v>
          </cell>
          <cell r="AM81">
            <v>5</v>
          </cell>
          <cell r="AN81" t="str">
            <v/>
          </cell>
          <cell r="AO81" t="str">
            <v>BK</v>
          </cell>
          <cell r="AP81" t="str">
            <v/>
          </cell>
          <cell r="AQ81" t="str">
            <v/>
          </cell>
          <cell r="AR81" t="str">
            <v/>
          </cell>
          <cell r="AS81" t="str">
            <v/>
          </cell>
          <cell r="AT81" t="str">
            <v>DB</v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 t="str">
            <v>BR</v>
          </cell>
          <cell r="AZ81" t="str">
            <v/>
          </cell>
          <cell r="BA81">
            <v>0</v>
          </cell>
          <cell r="BB81">
            <v>0</v>
          </cell>
          <cell r="BC81" t="str">
            <v/>
          </cell>
          <cell r="BD81" t="str">
            <v>Listnaté měkké</v>
          </cell>
          <cell r="BE81" t="str">
            <v/>
          </cell>
          <cell r="BF81">
            <v>20</v>
          </cell>
          <cell r="BG81">
            <v>10</v>
          </cell>
          <cell r="BH81" t="str">
            <v/>
          </cell>
          <cell r="BI81" t="str">
            <v>Ostatní listnaté tvrdé</v>
          </cell>
          <cell r="BJ81" t="str">
            <v/>
          </cell>
          <cell r="BK81" t="str">
            <v/>
          </cell>
          <cell r="BL81" t="str">
            <v/>
          </cell>
          <cell r="BM81" t="str">
            <v/>
          </cell>
          <cell r="BN81" t="str">
            <v>SM,JD</v>
          </cell>
          <cell r="BO81">
            <v>15</v>
          </cell>
          <cell r="BP81">
            <v>90</v>
          </cell>
          <cell r="BQ81">
            <v>15</v>
          </cell>
          <cell r="BR81">
            <v>90</v>
          </cell>
          <cell r="BS81" t="str">
            <v>BO</v>
          </cell>
          <cell r="BT81">
            <v>15</v>
          </cell>
          <cell r="BU81">
            <v>90</v>
          </cell>
          <cell r="BV81">
            <v>15</v>
          </cell>
          <cell r="BW81">
            <v>90</v>
          </cell>
          <cell r="BX81" t="str">
            <v>MD</v>
          </cell>
          <cell r="BY81">
            <v>15</v>
          </cell>
          <cell r="BZ81">
            <v>90</v>
          </cell>
          <cell r="CA81">
            <v>15</v>
          </cell>
          <cell r="CB81">
            <v>90</v>
          </cell>
          <cell r="CC81" t="str">
            <v>BK</v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 t="str">
            <v>DB</v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>BR</v>
          </cell>
          <cell r="CN81">
            <v>15</v>
          </cell>
          <cell r="CO81">
            <v>90</v>
          </cell>
          <cell r="CP81">
            <v>15</v>
          </cell>
          <cell r="CQ81">
            <v>90</v>
          </cell>
          <cell r="CR81" t="str">
            <v>Listnaté měkké</v>
          </cell>
          <cell r="CS81">
            <v>15</v>
          </cell>
          <cell r="CT81">
            <v>90</v>
          </cell>
          <cell r="CU81">
            <v>15</v>
          </cell>
          <cell r="CV81">
            <v>90</v>
          </cell>
          <cell r="CW81" t="str">
            <v>Ostatní listnaté tvrdé</v>
          </cell>
          <cell r="CX81" t="str">
            <v/>
          </cell>
          <cell r="CY81" t="str">
            <v/>
          </cell>
          <cell r="CZ81" t="str">
            <v/>
          </cell>
          <cell r="DA81" t="str">
            <v/>
          </cell>
          <cell r="DB81" t="str">
            <v>26.05.25 10:04:19,542249000</v>
          </cell>
          <cell r="DC81">
            <v>80000</v>
          </cell>
          <cell r="DD81">
            <v>0</v>
          </cell>
          <cell r="DE81" t="str">
            <v>ih6sk9</v>
          </cell>
          <cell r="DF81" t="str">
            <v>1</v>
          </cell>
          <cell r="DG81">
            <v>3</v>
          </cell>
          <cell r="DH81">
            <v>100</v>
          </cell>
          <cell r="DI81" t="str">
            <v>50-100 tis.m3</v>
          </cell>
        </row>
        <row r="82">
          <cell r="A82">
            <v>280</v>
          </cell>
          <cell r="B82">
            <v>45797.521261574075</v>
          </cell>
          <cell r="C82" t="str">
            <v>29142652</v>
          </cell>
          <cell r="D82" t="str">
            <v>tomas.vojtech@flexipal.com</v>
          </cell>
          <cell r="E82" t="str">
            <v>Tomáš Vojtěch jednatel</v>
          </cell>
          <cell r="F82" t="str">
            <v>724021261</v>
          </cell>
          <cell r="G82" t="str">
            <v>Pila Kojetice s.r.o.</v>
          </cell>
          <cell r="H82" t="str">
            <v>Třebíč</v>
          </cell>
          <cell r="I82" t="str">
            <v>Kojetice</v>
          </cell>
          <cell r="J82" t="str">
            <v>Kojetice 152</v>
          </cell>
          <cell r="L82" t="str">
            <v>67523</v>
          </cell>
          <cell r="M82" t="str">
            <v>001</v>
          </cell>
          <cell r="T82" t="str">
            <v>Manuální</v>
          </cell>
          <cell r="U82" t="str">
            <v>Automobilová</v>
          </cell>
          <cell r="V82">
            <v>50000</v>
          </cell>
          <cell r="W82">
            <v>70000</v>
          </cell>
          <cell r="X82">
            <v>100000</v>
          </cell>
          <cell r="Y82">
            <v>100000</v>
          </cell>
          <cell r="Z82" t="str">
            <v>SM,JD</v>
          </cell>
          <cell r="AA82">
            <v>0</v>
          </cell>
          <cell r="AB82">
            <v>0</v>
          </cell>
          <cell r="AC82">
            <v>50</v>
          </cell>
          <cell r="AD82">
            <v>0</v>
          </cell>
          <cell r="AE82" t="str">
            <v>BO</v>
          </cell>
          <cell r="AF82">
            <v>0</v>
          </cell>
          <cell r="AG82">
            <v>0</v>
          </cell>
          <cell r="AH82">
            <v>15</v>
          </cell>
          <cell r="AI82">
            <v>0</v>
          </cell>
          <cell r="AJ82" t="str">
            <v>MD</v>
          </cell>
          <cell r="AK82">
            <v>0</v>
          </cell>
          <cell r="AL82">
            <v>0</v>
          </cell>
          <cell r="AM82">
            <v>5</v>
          </cell>
          <cell r="AN82">
            <v>0</v>
          </cell>
          <cell r="AO82" t="str">
            <v>BK</v>
          </cell>
          <cell r="AP82">
            <v>0</v>
          </cell>
          <cell r="AQ82">
            <v>0</v>
          </cell>
          <cell r="AR82">
            <v>0</v>
          </cell>
          <cell r="AS82">
            <v>5</v>
          </cell>
          <cell r="AT82" t="str">
            <v>DB</v>
          </cell>
          <cell r="AU82">
            <v>0</v>
          </cell>
          <cell r="AV82">
            <v>0</v>
          </cell>
          <cell r="AW82">
            <v>0</v>
          </cell>
          <cell r="AX82">
            <v>5</v>
          </cell>
          <cell r="AY82" t="str">
            <v>BR</v>
          </cell>
          <cell r="AZ82">
            <v>0</v>
          </cell>
          <cell r="BA82">
            <v>0</v>
          </cell>
          <cell r="BB82">
            <v>0</v>
          </cell>
          <cell r="BC82">
            <v>5</v>
          </cell>
          <cell r="BD82" t="str">
            <v>Listnaté měkké</v>
          </cell>
          <cell r="BE82">
            <v>0</v>
          </cell>
          <cell r="BF82">
            <v>2</v>
          </cell>
          <cell r="BG82">
            <v>3</v>
          </cell>
          <cell r="BH82">
            <v>0</v>
          </cell>
          <cell r="BI82" t="str">
            <v>Ostatní listnaté tvrdé</v>
          </cell>
          <cell r="BJ82">
            <v>0</v>
          </cell>
          <cell r="BK82">
            <v>0</v>
          </cell>
          <cell r="BL82">
            <v>0</v>
          </cell>
          <cell r="BM82">
            <v>10</v>
          </cell>
          <cell r="BN82" t="str">
            <v>SM,JD</v>
          </cell>
          <cell r="BO82">
            <v>15</v>
          </cell>
          <cell r="BP82">
            <v>90</v>
          </cell>
          <cell r="BQ82">
            <v>15</v>
          </cell>
          <cell r="BR82">
            <v>90</v>
          </cell>
          <cell r="BS82" t="str">
            <v>BO</v>
          </cell>
          <cell r="BT82">
            <v>15</v>
          </cell>
          <cell r="BU82">
            <v>90</v>
          </cell>
          <cell r="BV82">
            <v>15</v>
          </cell>
          <cell r="BW82">
            <v>90</v>
          </cell>
          <cell r="BX82" t="str">
            <v>MD</v>
          </cell>
          <cell r="BY82">
            <v>15</v>
          </cell>
          <cell r="BZ82">
            <v>90</v>
          </cell>
          <cell r="CA82">
            <v>15</v>
          </cell>
          <cell r="CB82">
            <v>90</v>
          </cell>
          <cell r="CC82" t="str">
            <v>BK</v>
          </cell>
          <cell r="CD82" t="str">
            <v/>
          </cell>
          <cell r="CE82" t="str">
            <v/>
          </cell>
          <cell r="CF82">
            <v>10</v>
          </cell>
          <cell r="CG82">
            <v>60</v>
          </cell>
          <cell r="CH82" t="str">
            <v>DB</v>
          </cell>
          <cell r="CI82" t="str">
            <v/>
          </cell>
          <cell r="CJ82" t="str">
            <v/>
          </cell>
          <cell r="CK82">
            <v>10</v>
          </cell>
          <cell r="CL82">
            <v>60</v>
          </cell>
          <cell r="CM82" t="str">
            <v>BR</v>
          </cell>
          <cell r="CN82" t="str">
            <v/>
          </cell>
          <cell r="CO82" t="str">
            <v/>
          </cell>
          <cell r="CP82">
            <v>10</v>
          </cell>
          <cell r="CQ82">
            <v>60</v>
          </cell>
          <cell r="CR82" t="str">
            <v>Listnaté měkké</v>
          </cell>
          <cell r="CS82">
            <v>15</v>
          </cell>
          <cell r="CT82">
            <v>90</v>
          </cell>
          <cell r="CU82">
            <v>10</v>
          </cell>
          <cell r="CV82">
            <v>60</v>
          </cell>
          <cell r="CW82" t="str">
            <v>Ostatní listnaté tvrdé</v>
          </cell>
          <cell r="CX82" t="str">
            <v/>
          </cell>
          <cell r="CY82" t="str">
            <v/>
          </cell>
          <cell r="CZ82">
            <v>10</v>
          </cell>
          <cell r="DA82">
            <v>60</v>
          </cell>
          <cell r="DB82" t="str">
            <v>26.05.25 10:04:19,534019000</v>
          </cell>
          <cell r="DC82">
            <v>85000</v>
          </cell>
          <cell r="DD82">
            <v>0</v>
          </cell>
          <cell r="DE82" t="str">
            <v>4bqpmtq</v>
          </cell>
          <cell r="DF82" t="str">
            <v>1</v>
          </cell>
          <cell r="DG82">
            <v>2</v>
          </cell>
          <cell r="DH82">
            <v>100</v>
          </cell>
          <cell r="DI82" t="str">
            <v>50-100 tis.m3</v>
          </cell>
        </row>
        <row r="83">
          <cell r="A83">
            <v>281</v>
          </cell>
          <cell r="B83">
            <v>45798.227916666663</v>
          </cell>
          <cell r="C83" t="str">
            <v>02019248</v>
          </cell>
          <cell r="D83" t="str">
            <v>tokymacompany@gmail.com</v>
          </cell>
          <cell r="E83" t="str">
            <v>Lečbych Antonín</v>
          </cell>
          <cell r="F83" t="str">
            <v>774 742 248</v>
          </cell>
          <cell r="G83" t="str">
            <v>Tokyma Com s.r.o.</v>
          </cell>
          <cell r="H83" t="str">
            <v>Zlín</v>
          </cell>
          <cell r="I83" t="str">
            <v>Ludkovice</v>
          </cell>
          <cell r="J83" t="str">
            <v>220</v>
          </cell>
          <cell r="L83" t="str">
            <v>76341</v>
          </cell>
          <cell r="M83" t="str">
            <v>001</v>
          </cell>
          <cell r="N83" t="str">
            <v>Dobrkovice</v>
          </cell>
          <cell r="O83" t="str">
            <v>Zlín</v>
          </cell>
          <cell r="P83" t="str">
            <v>Dobrkovice</v>
          </cell>
          <cell r="Q83" t="str">
            <v>83</v>
          </cell>
          <cell r="S83" t="str">
            <v>76307</v>
          </cell>
          <cell r="T83" t="str">
            <v>Manuální</v>
          </cell>
          <cell r="U83" t="str">
            <v>Automobilová</v>
          </cell>
          <cell r="V83">
            <v>2502</v>
          </cell>
          <cell r="W83">
            <v>1416</v>
          </cell>
          <cell r="X83">
            <v>997</v>
          </cell>
          <cell r="Y83">
            <v>800</v>
          </cell>
          <cell r="Z83" t="str">
            <v>SM,JD</v>
          </cell>
          <cell r="AA83">
            <v>74</v>
          </cell>
          <cell r="AB83">
            <v>20</v>
          </cell>
          <cell r="AC83">
            <v>0</v>
          </cell>
          <cell r="AD83">
            <v>0</v>
          </cell>
          <cell r="AE83" t="str">
            <v>BO</v>
          </cell>
          <cell r="AF83">
            <v>5</v>
          </cell>
          <cell r="AG83" t="str">
            <v/>
          </cell>
          <cell r="AH83" t="str">
            <v/>
          </cell>
          <cell r="AI83" t="str">
            <v/>
          </cell>
          <cell r="AJ83" t="str">
            <v>MD</v>
          </cell>
          <cell r="AK83">
            <v>1</v>
          </cell>
          <cell r="AL83" t="str">
            <v/>
          </cell>
          <cell r="AM83" t="str">
            <v/>
          </cell>
          <cell r="AN83" t="str">
            <v/>
          </cell>
          <cell r="AO83" t="str">
            <v>BK</v>
          </cell>
          <cell r="AP83" t="str">
            <v/>
          </cell>
          <cell r="AQ83" t="str">
            <v/>
          </cell>
          <cell r="AR83" t="str">
            <v/>
          </cell>
          <cell r="AS83" t="str">
            <v/>
          </cell>
          <cell r="AT83" t="str">
            <v>DB</v>
          </cell>
          <cell r="AU83" t="str">
            <v/>
          </cell>
          <cell r="AV83" t="str">
            <v/>
          </cell>
          <cell r="AW83" t="str">
            <v/>
          </cell>
          <cell r="AX83" t="str">
            <v/>
          </cell>
          <cell r="AY83" t="str">
            <v>BR</v>
          </cell>
          <cell r="AZ83" t="str">
            <v/>
          </cell>
          <cell r="BA83" t="str">
            <v/>
          </cell>
          <cell r="BB83" t="str">
            <v/>
          </cell>
          <cell r="BC83" t="str">
            <v/>
          </cell>
          <cell r="BD83" t="str">
            <v>Listnaté měkké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>Ostatní listnaté tvrdé</v>
          </cell>
          <cell r="BJ83" t="str">
            <v/>
          </cell>
          <cell r="BK83" t="str">
            <v/>
          </cell>
          <cell r="BL83" t="str">
            <v/>
          </cell>
          <cell r="BM83" t="str">
            <v/>
          </cell>
          <cell r="BN83" t="str">
            <v>SM,JD</v>
          </cell>
          <cell r="BO83">
            <v>20</v>
          </cell>
          <cell r="BP83">
            <v>60</v>
          </cell>
          <cell r="BQ83" t="str">
            <v/>
          </cell>
          <cell r="BR83" t="str">
            <v/>
          </cell>
          <cell r="BS83" t="str">
            <v>BO</v>
          </cell>
          <cell r="BT83">
            <v>20</v>
          </cell>
          <cell r="BU83" t="str">
            <v/>
          </cell>
          <cell r="BV83" t="str">
            <v/>
          </cell>
          <cell r="BW83" t="str">
            <v/>
          </cell>
          <cell r="BX83" t="str">
            <v>MD</v>
          </cell>
          <cell r="BY83">
            <v>20</v>
          </cell>
          <cell r="BZ83" t="str">
            <v/>
          </cell>
          <cell r="CA83" t="str">
            <v/>
          </cell>
          <cell r="CB83" t="str">
            <v/>
          </cell>
          <cell r="CC83" t="str">
            <v>BK</v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 t="str">
            <v>DB</v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>BR</v>
          </cell>
          <cell r="CN83" t="str">
            <v/>
          </cell>
          <cell r="CO83" t="str">
            <v/>
          </cell>
          <cell r="CP83" t="str">
            <v/>
          </cell>
          <cell r="CQ83" t="str">
            <v/>
          </cell>
          <cell r="CR83" t="str">
            <v>Listnaté měkké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>Ostatní listnaté tvrdé</v>
          </cell>
          <cell r="CX83" t="str">
            <v/>
          </cell>
          <cell r="CY83" t="str">
            <v/>
          </cell>
          <cell r="CZ83" t="str">
            <v/>
          </cell>
          <cell r="DA83" t="str">
            <v/>
          </cell>
          <cell r="DB83" t="str">
            <v>26.05.25 10:04:19,525211000</v>
          </cell>
          <cell r="DC83">
            <v>1206.5</v>
          </cell>
          <cell r="DD83">
            <v>892.81</v>
          </cell>
          <cell r="DE83" t="str">
            <v>nczkphk</v>
          </cell>
          <cell r="DF83" t="str">
            <v>1</v>
          </cell>
          <cell r="DG83">
            <v>2</v>
          </cell>
          <cell r="DH83">
            <v>100</v>
          </cell>
          <cell r="DI83" t="str">
            <v>do 2,5 tis.m3</v>
          </cell>
        </row>
        <row r="84">
          <cell r="A84">
            <v>282</v>
          </cell>
          <cell r="B84">
            <v>45798.293530092589</v>
          </cell>
          <cell r="C84" t="str">
            <v>26729407</v>
          </cell>
          <cell r="D84" t="str">
            <v>paskov@mm-holz.com</v>
          </cell>
          <cell r="E84" t="str">
            <v>Ing. Michal Kocián, Ing. Lukáš Konečný, MBA</v>
          </cell>
          <cell r="F84" t="str">
            <v>+420 558 452 002</v>
          </cell>
          <cell r="G84" t="str">
            <v>Mayr-Melnhof Holz Paskov s.r.o.</v>
          </cell>
          <cell r="H84" t="str">
            <v>Frýdek-Místek</v>
          </cell>
          <cell r="I84" t="str">
            <v>Staříč</v>
          </cell>
          <cell r="J84" t="str">
            <v>544</v>
          </cell>
          <cell r="L84" t="str">
            <v>73943</v>
          </cell>
          <cell r="M84" t="str">
            <v>001</v>
          </cell>
          <cell r="T84" t="str">
            <v>Elektronická</v>
          </cell>
          <cell r="U84" t="str">
            <v>Automobilová i železniční</v>
          </cell>
          <cell r="V84">
            <v>1084778</v>
          </cell>
          <cell r="W84">
            <v>794168</v>
          </cell>
          <cell r="X84">
            <v>936853</v>
          </cell>
          <cell r="Y84">
            <v>1018000</v>
          </cell>
          <cell r="Z84" t="str">
            <v>SM,JD</v>
          </cell>
          <cell r="AA84">
            <v>100</v>
          </cell>
          <cell r="AB84">
            <v>0</v>
          </cell>
          <cell r="AC84" t="str">
            <v/>
          </cell>
          <cell r="AD84" t="str">
            <v/>
          </cell>
          <cell r="AE84" t="str">
            <v>BO</v>
          </cell>
          <cell r="AF84" t="str">
            <v/>
          </cell>
          <cell r="AG84" t="str">
            <v/>
          </cell>
          <cell r="AH84" t="str">
            <v/>
          </cell>
          <cell r="AI84" t="str">
            <v/>
          </cell>
          <cell r="AJ84" t="str">
            <v>MD</v>
          </cell>
          <cell r="AK84" t="str">
            <v/>
          </cell>
          <cell r="AL84" t="str">
            <v/>
          </cell>
          <cell r="AM84" t="str">
            <v/>
          </cell>
          <cell r="AN84" t="str">
            <v/>
          </cell>
          <cell r="AO84" t="str">
            <v>BK</v>
          </cell>
          <cell r="AP84" t="str">
            <v/>
          </cell>
          <cell r="AQ84" t="str">
            <v/>
          </cell>
          <cell r="AR84" t="str">
            <v/>
          </cell>
          <cell r="AS84" t="str">
            <v/>
          </cell>
          <cell r="AT84" t="str">
            <v>DB</v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Y84" t="str">
            <v>BR</v>
          </cell>
          <cell r="AZ84" t="str">
            <v/>
          </cell>
          <cell r="BA84" t="str">
            <v/>
          </cell>
          <cell r="BB84" t="str">
            <v/>
          </cell>
          <cell r="BC84" t="str">
            <v/>
          </cell>
          <cell r="BD84" t="str">
            <v>Listnaté měkké</v>
          </cell>
          <cell r="BE84" t="str">
            <v/>
          </cell>
          <cell r="BF84" t="str">
            <v/>
          </cell>
          <cell r="BG84" t="str">
            <v/>
          </cell>
          <cell r="BH84" t="str">
            <v/>
          </cell>
          <cell r="BI84" t="str">
            <v>Ostatní listnaté tvrdé</v>
          </cell>
          <cell r="BJ84" t="str">
            <v/>
          </cell>
          <cell r="BK84" t="str">
            <v/>
          </cell>
          <cell r="BL84" t="str">
            <v/>
          </cell>
          <cell r="BM84" t="str">
            <v/>
          </cell>
          <cell r="BN84" t="str">
            <v>SM,JD</v>
          </cell>
          <cell r="BO84">
            <v>12</v>
          </cell>
          <cell r="BP84">
            <v>50</v>
          </cell>
          <cell r="BQ84" t="str">
            <v/>
          </cell>
          <cell r="BR84" t="str">
            <v/>
          </cell>
          <cell r="BS84" t="str">
            <v>BO</v>
          </cell>
          <cell r="BT84" t="str">
            <v/>
          </cell>
          <cell r="BU84" t="str">
            <v/>
          </cell>
          <cell r="BV84" t="str">
            <v/>
          </cell>
          <cell r="BW84" t="str">
            <v/>
          </cell>
          <cell r="BX84" t="str">
            <v>MD</v>
          </cell>
          <cell r="BY84" t="str">
            <v/>
          </cell>
          <cell r="BZ84" t="str">
            <v/>
          </cell>
          <cell r="CA84" t="str">
            <v/>
          </cell>
          <cell r="CB84" t="str">
            <v/>
          </cell>
          <cell r="CC84" t="str">
            <v>BK</v>
          </cell>
          <cell r="CD84" t="str">
            <v/>
          </cell>
          <cell r="CE84" t="str">
            <v/>
          </cell>
          <cell r="CF84" t="str">
            <v/>
          </cell>
          <cell r="CG84" t="str">
            <v/>
          </cell>
          <cell r="CH84" t="str">
            <v>DB</v>
          </cell>
          <cell r="CI84" t="str">
            <v/>
          </cell>
          <cell r="CJ84" t="str">
            <v/>
          </cell>
          <cell r="CK84" t="str">
            <v/>
          </cell>
          <cell r="CL84" t="str">
            <v/>
          </cell>
          <cell r="CM84" t="str">
            <v>BR</v>
          </cell>
          <cell r="CN84" t="str">
            <v/>
          </cell>
          <cell r="CO84" t="str">
            <v/>
          </cell>
          <cell r="CP84" t="str">
            <v/>
          </cell>
          <cell r="CQ84" t="str">
            <v/>
          </cell>
          <cell r="CR84" t="str">
            <v>Listnaté měkké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>Ostatní listnaté tvrdé</v>
          </cell>
          <cell r="CX84" t="str">
            <v/>
          </cell>
          <cell r="CY84" t="str">
            <v/>
          </cell>
          <cell r="CZ84" t="str">
            <v/>
          </cell>
          <cell r="DA84" t="str">
            <v/>
          </cell>
          <cell r="DB84" t="str">
            <v>26.05.25 10:04:19,517564000</v>
          </cell>
          <cell r="DC84">
            <v>865510.5</v>
          </cell>
          <cell r="DD84">
            <v>865510.5</v>
          </cell>
          <cell r="DE84" t="str">
            <v>y3ukp3t</v>
          </cell>
          <cell r="DF84" t="str">
            <v>1</v>
          </cell>
          <cell r="DG84">
            <v>2</v>
          </cell>
          <cell r="DH84">
            <v>100</v>
          </cell>
          <cell r="DI84" t="str">
            <v>200 tis.m3 a více</v>
          </cell>
        </row>
        <row r="85">
          <cell r="A85">
            <v>283</v>
          </cell>
          <cell r="B85">
            <v>45798.322812500002</v>
          </cell>
          <cell r="C85" t="str">
            <v>63444135</v>
          </cell>
          <cell r="D85" t="str">
            <v>radimbabicek@seznam.cz</v>
          </cell>
          <cell r="E85" t="str">
            <v>RADIM BÁBÍČEK</v>
          </cell>
          <cell r="F85" t="str">
            <v>777346053</v>
          </cell>
          <cell r="G85" t="str">
            <v>RADIM BÁBÍČEK</v>
          </cell>
          <cell r="H85" t="str">
            <v>Hodonín</v>
          </cell>
          <cell r="I85" t="str">
            <v>Vacenovice</v>
          </cell>
          <cell r="J85" t="str">
            <v>Dolní Konec 760</v>
          </cell>
          <cell r="L85" t="str">
            <v>69606</v>
          </cell>
          <cell r="M85" t="str">
            <v>001</v>
          </cell>
          <cell r="O85" t="str">
            <v>Hodonín</v>
          </cell>
          <cell r="P85" t="str">
            <v>Vacenovice</v>
          </cell>
          <cell r="Q85" t="str">
            <v>Dolní Konec 760</v>
          </cell>
          <cell r="S85" t="str">
            <v>69606</v>
          </cell>
          <cell r="T85" t="str">
            <v>Manuální</v>
          </cell>
          <cell r="U85" t="str">
            <v>Automobilová</v>
          </cell>
          <cell r="V85">
            <v>10000</v>
          </cell>
          <cell r="W85">
            <v>12000</v>
          </cell>
          <cell r="X85">
            <v>13000</v>
          </cell>
          <cell r="Y85">
            <v>14000</v>
          </cell>
          <cell r="Z85" t="str">
            <v>SM,JD</v>
          </cell>
          <cell r="AA85">
            <v>0</v>
          </cell>
          <cell r="AB85" t="str">
            <v/>
          </cell>
          <cell r="AC85" t="str">
            <v/>
          </cell>
          <cell r="AD85" t="str">
            <v/>
          </cell>
          <cell r="AE85" t="str">
            <v>BO</v>
          </cell>
          <cell r="AF85" t="str">
            <v/>
          </cell>
          <cell r="AG85" t="str">
            <v/>
          </cell>
          <cell r="AH85" t="str">
            <v/>
          </cell>
          <cell r="AI85" t="str">
            <v/>
          </cell>
          <cell r="AJ85" t="str">
            <v>MD</v>
          </cell>
          <cell r="AK85" t="str">
            <v/>
          </cell>
          <cell r="AL85" t="str">
            <v/>
          </cell>
          <cell r="AM85" t="str">
            <v/>
          </cell>
          <cell r="AN85" t="str">
            <v/>
          </cell>
          <cell r="AO85" t="str">
            <v>BK</v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 t="str">
            <v>DB</v>
          </cell>
          <cell r="AU85">
            <v>25</v>
          </cell>
          <cell r="AV85" t="str">
            <v/>
          </cell>
          <cell r="AW85" t="str">
            <v/>
          </cell>
          <cell r="AX85" t="str">
            <v/>
          </cell>
          <cell r="AY85" t="str">
            <v>BR</v>
          </cell>
          <cell r="AZ85" t="str">
            <v/>
          </cell>
          <cell r="BA85" t="str">
            <v/>
          </cell>
          <cell r="BB85" t="str">
            <v/>
          </cell>
          <cell r="BC85" t="str">
            <v/>
          </cell>
          <cell r="BD85" t="str">
            <v>Listnaté měkké</v>
          </cell>
          <cell r="BE85">
            <v>53</v>
          </cell>
          <cell r="BF85" t="str">
            <v/>
          </cell>
          <cell r="BG85" t="str">
            <v/>
          </cell>
          <cell r="BH85" t="str">
            <v/>
          </cell>
          <cell r="BI85" t="str">
            <v>Ostatní listnaté tvrdé</v>
          </cell>
          <cell r="BJ85">
            <v>22</v>
          </cell>
          <cell r="BK85" t="str">
            <v/>
          </cell>
          <cell r="BL85" t="str">
            <v/>
          </cell>
          <cell r="BM85" t="str">
            <v/>
          </cell>
          <cell r="BN85" t="str">
            <v>SM,JD</v>
          </cell>
          <cell r="BO85" t="str">
            <v/>
          </cell>
          <cell r="BP85" t="str">
            <v/>
          </cell>
          <cell r="BQ85" t="str">
            <v/>
          </cell>
          <cell r="BR85" t="str">
            <v/>
          </cell>
          <cell r="BS85" t="str">
            <v>BO</v>
          </cell>
          <cell r="BT85" t="str">
            <v/>
          </cell>
          <cell r="BU85" t="str">
            <v/>
          </cell>
          <cell r="BV85" t="str">
            <v/>
          </cell>
          <cell r="BW85" t="str">
            <v/>
          </cell>
          <cell r="BX85" t="str">
            <v>MD</v>
          </cell>
          <cell r="BY85" t="str">
            <v/>
          </cell>
          <cell r="BZ85" t="str">
            <v/>
          </cell>
          <cell r="CA85" t="str">
            <v/>
          </cell>
          <cell r="CB85" t="str">
            <v/>
          </cell>
          <cell r="CC85" t="str">
            <v>BK</v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 t="str">
            <v>DB</v>
          </cell>
          <cell r="CI85">
            <v>25</v>
          </cell>
          <cell r="CJ85">
            <v>120</v>
          </cell>
          <cell r="CK85" t="str">
            <v/>
          </cell>
          <cell r="CL85" t="str">
            <v/>
          </cell>
          <cell r="CM85" t="str">
            <v>BR</v>
          </cell>
          <cell r="CN85" t="str">
            <v/>
          </cell>
          <cell r="CO85" t="str">
            <v/>
          </cell>
          <cell r="CP85" t="str">
            <v/>
          </cell>
          <cell r="CQ85" t="str">
            <v/>
          </cell>
          <cell r="CR85" t="str">
            <v>Listnaté měkké</v>
          </cell>
          <cell r="CS85">
            <v>30</v>
          </cell>
          <cell r="CT85">
            <v>120</v>
          </cell>
          <cell r="CU85" t="str">
            <v/>
          </cell>
          <cell r="CV85" t="str">
            <v/>
          </cell>
          <cell r="CW85" t="str">
            <v>Ostatní listnaté tvrdé</v>
          </cell>
          <cell r="CX85">
            <v>30</v>
          </cell>
          <cell r="CY85">
            <v>120</v>
          </cell>
          <cell r="CZ85" t="str">
            <v/>
          </cell>
          <cell r="DA85" t="str">
            <v/>
          </cell>
          <cell r="DB85" t="str">
            <v>26.05.25 10:04:19,507282000</v>
          </cell>
          <cell r="DC85">
            <v>12500</v>
          </cell>
          <cell r="DD85">
            <v>0</v>
          </cell>
          <cell r="DE85" t="str">
            <v>6xgdfz3</v>
          </cell>
          <cell r="DF85" t="str">
            <v>1</v>
          </cell>
          <cell r="DG85">
            <v>2</v>
          </cell>
          <cell r="DH85">
            <v>100</v>
          </cell>
          <cell r="DI85" t="str">
            <v>10-20 tis.m3</v>
          </cell>
        </row>
        <row r="86">
          <cell r="A86">
            <v>284</v>
          </cell>
          <cell r="B86">
            <v>45798.340243055558</v>
          </cell>
          <cell r="C86" t="str">
            <v>60703776</v>
          </cell>
          <cell r="D86" t="str">
            <v>hosek77@seznam.cz</v>
          </cell>
          <cell r="E86" t="str">
            <v>Hošek Ondřej</v>
          </cell>
          <cell r="F86" t="str">
            <v>+420607189219</v>
          </cell>
          <cell r="G86" t="str">
            <v>PRODEX, spol. s r.o.</v>
          </cell>
          <cell r="H86" t="str">
            <v>Brno-venkov</v>
          </cell>
          <cell r="I86" t="str">
            <v>Ivančice</v>
          </cell>
          <cell r="J86" t="str">
            <v>Ořechová 1715/9</v>
          </cell>
          <cell r="L86" t="str">
            <v>66491</v>
          </cell>
          <cell r="M86" t="str">
            <v>001</v>
          </cell>
          <cell r="O86" t="str">
            <v>Brno-venkov</v>
          </cell>
          <cell r="P86" t="str">
            <v>Neslovice</v>
          </cell>
          <cell r="Q86" t="str">
            <v>Areál Knížecí les 331</v>
          </cell>
          <cell r="S86" t="str">
            <v>66491</v>
          </cell>
          <cell r="T86" t="str">
            <v>Manuální</v>
          </cell>
          <cell r="U86" t="str">
            <v>Automobilová</v>
          </cell>
          <cell r="V86">
            <v>3000</v>
          </cell>
          <cell r="W86">
            <v>3000</v>
          </cell>
          <cell r="X86">
            <v>2500</v>
          </cell>
          <cell r="Y86">
            <v>3000</v>
          </cell>
          <cell r="Z86" t="str">
            <v>SM,JD</v>
          </cell>
          <cell r="AA86">
            <v>0</v>
          </cell>
          <cell r="AB86" t="str">
            <v/>
          </cell>
          <cell r="AC86" t="str">
            <v/>
          </cell>
          <cell r="AD86" t="str">
            <v/>
          </cell>
          <cell r="AE86" t="str">
            <v>BO</v>
          </cell>
          <cell r="AF86" t="str">
            <v/>
          </cell>
          <cell r="AG86" t="str">
            <v/>
          </cell>
          <cell r="AH86" t="str">
            <v/>
          </cell>
          <cell r="AI86" t="str">
            <v/>
          </cell>
          <cell r="AJ86" t="str">
            <v>MD</v>
          </cell>
          <cell r="AK86" t="str">
            <v/>
          </cell>
          <cell r="AL86" t="str">
            <v/>
          </cell>
          <cell r="AM86" t="str">
            <v/>
          </cell>
          <cell r="AN86" t="str">
            <v/>
          </cell>
          <cell r="AO86" t="str">
            <v>BK</v>
          </cell>
          <cell r="AP86" t="str">
            <v/>
          </cell>
          <cell r="AQ86" t="str">
            <v/>
          </cell>
          <cell r="AR86">
            <v>20</v>
          </cell>
          <cell r="AS86">
            <v>40</v>
          </cell>
          <cell r="AT86" t="str">
            <v>DB</v>
          </cell>
          <cell r="AU86" t="str">
            <v/>
          </cell>
          <cell r="AV86" t="str">
            <v/>
          </cell>
          <cell r="AW86" t="str">
            <v/>
          </cell>
          <cell r="AX86">
            <v>35</v>
          </cell>
          <cell r="AY86" t="str">
            <v>BR</v>
          </cell>
          <cell r="AZ86" t="str">
            <v/>
          </cell>
          <cell r="BA86" t="str">
            <v/>
          </cell>
          <cell r="BB86" t="str">
            <v/>
          </cell>
          <cell r="BC86" t="str">
            <v/>
          </cell>
          <cell r="BD86" t="str">
            <v>Listnaté měkké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>Ostatní listnaté tvrdé</v>
          </cell>
          <cell r="BJ86" t="str">
            <v/>
          </cell>
          <cell r="BK86" t="str">
            <v/>
          </cell>
          <cell r="BL86" t="str">
            <v/>
          </cell>
          <cell r="BM86">
            <v>5</v>
          </cell>
          <cell r="BN86" t="str">
            <v>SM,JD</v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 t="str">
            <v>BO</v>
          </cell>
          <cell r="BT86" t="str">
            <v/>
          </cell>
          <cell r="BU86" t="str">
            <v/>
          </cell>
          <cell r="BV86" t="str">
            <v/>
          </cell>
          <cell r="BW86" t="str">
            <v/>
          </cell>
          <cell r="BX86" t="str">
            <v>MD</v>
          </cell>
          <cell r="BY86" t="str">
            <v/>
          </cell>
          <cell r="BZ86" t="str">
            <v/>
          </cell>
          <cell r="CA86" t="str">
            <v/>
          </cell>
          <cell r="CB86" t="str">
            <v/>
          </cell>
          <cell r="CC86" t="str">
            <v>BK</v>
          </cell>
          <cell r="CD86" t="str">
            <v/>
          </cell>
          <cell r="CE86" t="str">
            <v/>
          </cell>
          <cell r="CF86">
            <v>20</v>
          </cell>
          <cell r="CG86">
            <v>80</v>
          </cell>
          <cell r="CH86" t="str">
            <v>DB</v>
          </cell>
          <cell r="CI86" t="str">
            <v/>
          </cell>
          <cell r="CJ86" t="str">
            <v/>
          </cell>
          <cell r="CK86" t="str">
            <v/>
          </cell>
          <cell r="CL86" t="str">
            <v/>
          </cell>
          <cell r="CM86" t="str">
            <v>BR</v>
          </cell>
          <cell r="CN86" t="str">
            <v/>
          </cell>
          <cell r="CO86" t="str">
            <v/>
          </cell>
          <cell r="CP86" t="str">
            <v/>
          </cell>
          <cell r="CQ86" t="str">
            <v/>
          </cell>
          <cell r="CR86" t="str">
            <v>Listnaté měkké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>Ostatní listnaté tvrdé</v>
          </cell>
          <cell r="CX86" t="str">
            <v/>
          </cell>
          <cell r="CY86" t="str">
            <v/>
          </cell>
          <cell r="CZ86" t="str">
            <v/>
          </cell>
          <cell r="DA86" t="str">
            <v/>
          </cell>
          <cell r="DB86" t="str">
            <v>26.05.25 10:04:19,497504000</v>
          </cell>
          <cell r="DC86">
            <v>2750</v>
          </cell>
          <cell r="DD86">
            <v>0</v>
          </cell>
          <cell r="DE86" t="str">
            <v>xcc7e3v</v>
          </cell>
          <cell r="DF86" t="str">
            <v>1</v>
          </cell>
          <cell r="DG86">
            <v>2</v>
          </cell>
          <cell r="DH86">
            <v>100</v>
          </cell>
          <cell r="DI86" t="str">
            <v>2,5-5 tis.m3</v>
          </cell>
        </row>
        <row r="87">
          <cell r="A87">
            <v>286</v>
          </cell>
          <cell r="B87">
            <v>45798.397175925929</v>
          </cell>
          <cell r="C87" t="str">
            <v>26827786</v>
          </cell>
          <cell r="D87" t="str">
            <v>kafen@seznam.cz</v>
          </cell>
          <cell r="E87" t="str">
            <v>Pavel Pustějovský</v>
          </cell>
          <cell r="F87" t="str">
            <v>+420733534518</v>
          </cell>
          <cell r="G87" t="str">
            <v>PUSTĚJOVSKÝ s.r.o.</v>
          </cell>
          <cell r="H87" t="str">
            <v>Nový Jičín</v>
          </cell>
          <cell r="I87" t="str">
            <v>Frenštát pod Radhoštěm</v>
          </cell>
          <cell r="J87" t="str">
            <v>Martinská čtvrť 1703</v>
          </cell>
          <cell r="L87" t="str">
            <v>74401</v>
          </cell>
          <cell r="M87" t="str">
            <v>001</v>
          </cell>
          <cell r="T87" t="str">
            <v>Manuální</v>
          </cell>
          <cell r="U87" t="str">
            <v>Automobilová</v>
          </cell>
          <cell r="V87">
            <v>39831</v>
          </cell>
          <cell r="W87">
            <v>30195</v>
          </cell>
          <cell r="X87">
            <v>38412</v>
          </cell>
          <cell r="Y87">
            <v>45000</v>
          </cell>
          <cell r="Z87" t="str">
            <v>SM,JD</v>
          </cell>
          <cell r="AA87">
            <v>55</v>
          </cell>
          <cell r="AB87">
            <v>25</v>
          </cell>
          <cell r="AC87">
            <v>20</v>
          </cell>
          <cell r="AD87">
            <v>0</v>
          </cell>
          <cell r="AE87" t="str">
            <v>BO</v>
          </cell>
          <cell r="AF87" t="str">
            <v/>
          </cell>
          <cell r="AG87" t="str">
            <v/>
          </cell>
          <cell r="AH87" t="str">
            <v/>
          </cell>
          <cell r="AI87" t="str">
            <v/>
          </cell>
          <cell r="AJ87" t="str">
            <v>MD</v>
          </cell>
          <cell r="AK87" t="str">
            <v/>
          </cell>
          <cell r="AL87" t="str">
            <v/>
          </cell>
          <cell r="AM87" t="str">
            <v/>
          </cell>
          <cell r="AN87" t="str">
            <v/>
          </cell>
          <cell r="AO87" t="str">
            <v>BK</v>
          </cell>
          <cell r="AP87" t="str">
            <v/>
          </cell>
          <cell r="AQ87" t="str">
            <v/>
          </cell>
          <cell r="AR87" t="str">
            <v/>
          </cell>
          <cell r="AS87" t="str">
            <v/>
          </cell>
          <cell r="AT87" t="str">
            <v>DB</v>
          </cell>
          <cell r="AU87" t="str">
            <v/>
          </cell>
          <cell r="AV87" t="str">
            <v/>
          </cell>
          <cell r="AW87" t="str">
            <v/>
          </cell>
          <cell r="AX87" t="str">
            <v/>
          </cell>
          <cell r="AY87" t="str">
            <v>BR</v>
          </cell>
          <cell r="AZ87" t="str">
            <v/>
          </cell>
          <cell r="BA87" t="str">
            <v/>
          </cell>
          <cell r="BB87" t="str">
            <v/>
          </cell>
          <cell r="BC87" t="str">
            <v/>
          </cell>
          <cell r="BD87" t="str">
            <v>Listnaté měkké</v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>Ostatní listnaté tvrdé</v>
          </cell>
          <cell r="BJ87" t="str">
            <v/>
          </cell>
          <cell r="BK87" t="str">
            <v/>
          </cell>
          <cell r="BL87" t="str">
            <v/>
          </cell>
          <cell r="BM87" t="str">
            <v/>
          </cell>
          <cell r="BN87" t="str">
            <v>SM,JD</v>
          </cell>
          <cell r="BO87">
            <v>33</v>
          </cell>
          <cell r="BP87">
            <v>65</v>
          </cell>
          <cell r="BQ87">
            <v>33</v>
          </cell>
          <cell r="BR87">
            <v>65</v>
          </cell>
          <cell r="BS87" t="str">
            <v>BO</v>
          </cell>
          <cell r="BT87" t="str">
            <v/>
          </cell>
          <cell r="BU87" t="str">
            <v/>
          </cell>
          <cell r="BV87" t="str">
            <v/>
          </cell>
          <cell r="BW87" t="str">
            <v/>
          </cell>
          <cell r="BX87" t="str">
            <v>MD</v>
          </cell>
          <cell r="BY87" t="str">
            <v/>
          </cell>
          <cell r="BZ87" t="str">
            <v/>
          </cell>
          <cell r="CA87" t="str">
            <v/>
          </cell>
          <cell r="CB87" t="str">
            <v/>
          </cell>
          <cell r="CC87" t="str">
            <v>BK</v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 t="str">
            <v>DB</v>
          </cell>
          <cell r="CI87" t="str">
            <v/>
          </cell>
          <cell r="CJ87" t="str">
            <v/>
          </cell>
          <cell r="CK87" t="str">
            <v/>
          </cell>
          <cell r="CL87" t="str">
            <v/>
          </cell>
          <cell r="CM87" t="str">
            <v>BR</v>
          </cell>
          <cell r="CN87" t="str">
            <v/>
          </cell>
          <cell r="CO87" t="str">
            <v/>
          </cell>
          <cell r="CP87" t="str">
            <v/>
          </cell>
          <cell r="CQ87" t="str">
            <v/>
          </cell>
          <cell r="CR87" t="str">
            <v>Listnaté měkké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>Ostatní listnaté tvrdé</v>
          </cell>
          <cell r="CX87" t="str">
            <v/>
          </cell>
          <cell r="CY87" t="str">
            <v/>
          </cell>
          <cell r="CZ87" t="str">
            <v/>
          </cell>
          <cell r="DA87" t="str">
            <v/>
          </cell>
          <cell r="DB87" t="str">
            <v>26.05.25 10:04:19,481344000</v>
          </cell>
          <cell r="DC87">
            <v>34303.5</v>
          </cell>
          <cell r="DD87">
            <v>18866.925000000003</v>
          </cell>
          <cell r="DE87" t="str">
            <v>aanhkp</v>
          </cell>
          <cell r="DF87" t="str">
            <v>1</v>
          </cell>
          <cell r="DG87">
            <v>2</v>
          </cell>
          <cell r="DH87">
            <v>100</v>
          </cell>
          <cell r="DI87" t="str">
            <v>20-50 tis.m3</v>
          </cell>
        </row>
        <row r="88">
          <cell r="A88">
            <v>290</v>
          </cell>
          <cell r="B88">
            <v>45798.531412037039</v>
          </cell>
          <cell r="C88" t="str">
            <v>26161516</v>
          </cell>
          <cell r="D88" t="str">
            <v>jiri.kepl@mondigroup.com</v>
          </cell>
          <cell r="E88" t="str">
            <v>Grochowski Mariusz</v>
          </cell>
          <cell r="F88" t="str">
            <v>+420416801111</v>
          </cell>
          <cell r="G88" t="str">
            <v>Mondi Štětí a.s.</v>
          </cell>
          <cell r="H88" t="str">
            <v>Litoměřice</v>
          </cell>
          <cell r="I88" t="str">
            <v>Štětí</v>
          </cell>
          <cell r="J88" t="str">
            <v>Litoměřická 272</v>
          </cell>
          <cell r="L88" t="str">
            <v>41108</v>
          </cell>
          <cell r="M88" t="str">
            <v>001</v>
          </cell>
          <cell r="T88" t="str">
            <v>Manuální</v>
          </cell>
          <cell r="U88" t="str">
            <v>Automobilová i železniční</v>
          </cell>
          <cell r="V88">
            <v>2056584</v>
          </cell>
          <cell r="W88">
            <v>1655426</v>
          </cell>
          <cell r="X88">
            <v>2017279</v>
          </cell>
          <cell r="Y88">
            <v>2401000</v>
          </cell>
          <cell r="Z88" t="str">
            <v>SM,JD</v>
          </cell>
          <cell r="AA88">
            <v>0</v>
          </cell>
          <cell r="AB88" t="str">
            <v/>
          </cell>
          <cell r="AC88" t="str">
            <v/>
          </cell>
          <cell r="AD88">
            <v>61</v>
          </cell>
          <cell r="AE88" t="str">
            <v>BO</v>
          </cell>
          <cell r="AF88" t="str">
            <v/>
          </cell>
          <cell r="AG88" t="str">
            <v/>
          </cell>
          <cell r="AH88" t="str">
            <v/>
          </cell>
          <cell r="AI88">
            <v>38</v>
          </cell>
          <cell r="AJ88" t="str">
            <v>MD</v>
          </cell>
          <cell r="AK88" t="str">
            <v/>
          </cell>
          <cell r="AL88" t="str">
            <v/>
          </cell>
          <cell r="AM88" t="str">
            <v/>
          </cell>
          <cell r="AN88" t="str">
            <v/>
          </cell>
          <cell r="AO88" t="str">
            <v>BK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 t="str">
            <v>DB</v>
          </cell>
          <cell r="AU88" t="str">
            <v/>
          </cell>
          <cell r="AV88" t="str">
            <v/>
          </cell>
          <cell r="AW88" t="str">
            <v/>
          </cell>
          <cell r="AX88" t="str">
            <v/>
          </cell>
          <cell r="AY88" t="str">
            <v>BR</v>
          </cell>
          <cell r="AZ88" t="str">
            <v/>
          </cell>
          <cell r="BA88" t="str">
            <v/>
          </cell>
          <cell r="BB88" t="str">
            <v/>
          </cell>
          <cell r="BC88">
            <v>1</v>
          </cell>
          <cell r="BD88" t="str">
            <v>Listnaté měkké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>Ostatní listnaté tvrdé</v>
          </cell>
          <cell r="BJ88" t="str">
            <v/>
          </cell>
          <cell r="BK88" t="str">
            <v/>
          </cell>
          <cell r="BL88" t="str">
            <v/>
          </cell>
          <cell r="BM88" t="str">
            <v/>
          </cell>
          <cell r="BN88" t="str">
            <v>SM,JD</v>
          </cell>
          <cell r="BO88" t="str">
            <v/>
          </cell>
          <cell r="BP88" t="str">
            <v/>
          </cell>
          <cell r="BQ88" t="str">
            <v/>
          </cell>
          <cell r="BR88" t="str">
            <v/>
          </cell>
          <cell r="BS88" t="str">
            <v>BO</v>
          </cell>
          <cell r="BT88" t="str">
            <v/>
          </cell>
          <cell r="BU88" t="str">
            <v/>
          </cell>
          <cell r="BV88" t="str">
            <v/>
          </cell>
          <cell r="BW88" t="str">
            <v/>
          </cell>
          <cell r="BX88" t="str">
            <v>MD</v>
          </cell>
          <cell r="BY88" t="str">
            <v/>
          </cell>
          <cell r="BZ88" t="str">
            <v/>
          </cell>
          <cell r="CA88" t="str">
            <v/>
          </cell>
          <cell r="CB88" t="str">
            <v/>
          </cell>
          <cell r="CC88" t="str">
            <v>BK</v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 t="str">
            <v>DB</v>
          </cell>
          <cell r="CI88" t="str">
            <v/>
          </cell>
          <cell r="CJ88" t="str">
            <v/>
          </cell>
          <cell r="CK88" t="str">
            <v/>
          </cell>
          <cell r="CL88" t="str">
            <v/>
          </cell>
          <cell r="CM88" t="str">
            <v>BR</v>
          </cell>
          <cell r="CN88" t="str">
            <v/>
          </cell>
          <cell r="CO88" t="str">
            <v/>
          </cell>
          <cell r="CP88" t="str">
            <v/>
          </cell>
          <cell r="CQ88" t="str">
            <v/>
          </cell>
          <cell r="CR88" t="str">
            <v>Listnaté měkké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>Ostatní listnaté tvrdé</v>
          </cell>
          <cell r="CX88" t="str">
            <v/>
          </cell>
          <cell r="CY88" t="str">
            <v/>
          </cell>
          <cell r="CZ88" t="str">
            <v/>
          </cell>
          <cell r="DA88" t="str">
            <v/>
          </cell>
          <cell r="DB88" t="str">
            <v>26.05.25 10:04:19,464188000</v>
          </cell>
          <cell r="DC88">
            <v>1836352.5</v>
          </cell>
          <cell r="DD88">
            <v>0</v>
          </cell>
          <cell r="DE88" t="str">
            <v>ccscf7g</v>
          </cell>
          <cell r="DF88" t="str">
            <v>1</v>
          </cell>
          <cell r="DG88">
            <v>2</v>
          </cell>
          <cell r="DH88">
            <v>100</v>
          </cell>
          <cell r="DI88" t="str">
            <v>200 tis.m3 a více</v>
          </cell>
        </row>
        <row r="89">
          <cell r="A89">
            <v>291</v>
          </cell>
          <cell r="B89">
            <v>45798.540636574071</v>
          </cell>
          <cell r="C89" t="str">
            <v>22793895</v>
          </cell>
          <cell r="D89" t="str">
            <v>jakub.prosek@labewood.cz</v>
          </cell>
          <cell r="E89" t="str">
            <v>Jakub Prošek</v>
          </cell>
          <cell r="F89" t="str">
            <v>704980755</v>
          </cell>
          <cell r="G89" t="str">
            <v>LABE WOOD s.r.o.</v>
          </cell>
          <cell r="H89" t="str">
            <v>Litoměřice</v>
          </cell>
          <cell r="I89" t="str">
            <v>Štětí</v>
          </cell>
          <cell r="J89" t="str">
            <v>Litoměřická 836</v>
          </cell>
          <cell r="L89" t="str">
            <v>41108</v>
          </cell>
          <cell r="M89" t="str">
            <v>001</v>
          </cell>
          <cell r="T89" t="str">
            <v>Elektronická</v>
          </cell>
          <cell r="U89" t="str">
            <v>Automobilová i železniční</v>
          </cell>
          <cell r="V89">
            <v>850000</v>
          </cell>
          <cell r="W89">
            <v>785000</v>
          </cell>
          <cell r="X89">
            <v>840000</v>
          </cell>
          <cell r="Y89">
            <v>1020000</v>
          </cell>
          <cell r="Z89" t="str">
            <v>SM,JD</v>
          </cell>
          <cell r="AA89">
            <v>95</v>
          </cell>
          <cell r="AB89" t="str">
            <v/>
          </cell>
          <cell r="AC89" t="str">
            <v/>
          </cell>
          <cell r="AD89" t="str">
            <v/>
          </cell>
          <cell r="AE89" t="str">
            <v>BO</v>
          </cell>
          <cell r="AF89">
            <v>5</v>
          </cell>
          <cell r="AG89" t="str">
            <v/>
          </cell>
          <cell r="AH89" t="str">
            <v/>
          </cell>
          <cell r="AI89" t="str">
            <v/>
          </cell>
          <cell r="AJ89" t="str">
            <v>MD</v>
          </cell>
          <cell r="AK89" t="str">
            <v/>
          </cell>
          <cell r="AL89" t="str">
            <v/>
          </cell>
          <cell r="AM89" t="str">
            <v/>
          </cell>
          <cell r="AN89" t="str">
            <v/>
          </cell>
          <cell r="AO89" t="str">
            <v>BK</v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>DB</v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>BR</v>
          </cell>
          <cell r="AZ89" t="str">
            <v/>
          </cell>
          <cell r="BA89" t="str">
            <v/>
          </cell>
          <cell r="BB89" t="str">
            <v/>
          </cell>
          <cell r="BC89" t="str">
            <v/>
          </cell>
          <cell r="BD89" t="str">
            <v>Listnaté měkké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>Ostatní listnaté tvrdé</v>
          </cell>
          <cell r="BJ89" t="str">
            <v/>
          </cell>
          <cell r="BK89" t="str">
            <v/>
          </cell>
          <cell r="BL89" t="str">
            <v/>
          </cell>
          <cell r="BM89" t="str">
            <v/>
          </cell>
          <cell r="BN89" t="str">
            <v>SM,JD</v>
          </cell>
          <cell r="BO89">
            <v>14</v>
          </cell>
          <cell r="BP89">
            <v>59</v>
          </cell>
          <cell r="BQ89" t="str">
            <v/>
          </cell>
          <cell r="BR89" t="str">
            <v/>
          </cell>
          <cell r="BS89" t="str">
            <v>BO</v>
          </cell>
          <cell r="BT89">
            <v>14</v>
          </cell>
          <cell r="BU89">
            <v>44</v>
          </cell>
          <cell r="BV89" t="str">
            <v/>
          </cell>
          <cell r="BW89" t="str">
            <v/>
          </cell>
          <cell r="BX89" t="str">
            <v>MD</v>
          </cell>
          <cell r="BY89" t="str">
            <v/>
          </cell>
          <cell r="BZ89" t="str">
            <v/>
          </cell>
          <cell r="CA89" t="str">
            <v/>
          </cell>
          <cell r="CB89" t="str">
            <v/>
          </cell>
          <cell r="CC89" t="str">
            <v>BK</v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>DB</v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>BR</v>
          </cell>
          <cell r="CN89" t="str">
            <v/>
          </cell>
          <cell r="CO89" t="str">
            <v/>
          </cell>
          <cell r="CP89" t="str">
            <v/>
          </cell>
          <cell r="CQ89" t="str">
            <v/>
          </cell>
          <cell r="CR89" t="str">
            <v>Listnaté měkké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>Ostatní listnaté tvrdé</v>
          </cell>
          <cell r="CX89" t="str">
            <v/>
          </cell>
          <cell r="CY89" t="str">
            <v/>
          </cell>
          <cell r="CZ89" t="str">
            <v/>
          </cell>
          <cell r="DA89" t="str">
            <v/>
          </cell>
          <cell r="DB89" t="str">
            <v>26.05.25 10:04:19,455186000</v>
          </cell>
          <cell r="DC89">
            <v>812500</v>
          </cell>
          <cell r="DD89">
            <v>771875</v>
          </cell>
          <cell r="DE89" t="str">
            <v>44tdawt</v>
          </cell>
          <cell r="DF89" t="str">
            <v>1</v>
          </cell>
          <cell r="DG89">
            <v>2</v>
          </cell>
          <cell r="DH89">
            <v>100</v>
          </cell>
          <cell r="DI89" t="str">
            <v>200 tis.m3 a více</v>
          </cell>
        </row>
        <row r="90">
          <cell r="A90">
            <v>292</v>
          </cell>
          <cell r="B90">
            <v>45799.315706018519</v>
          </cell>
          <cell r="C90" t="str">
            <v>60717700</v>
          </cell>
          <cell r="D90" t="str">
            <v>pila.dvorak.nadejov@seznam.cz</v>
          </cell>
          <cell r="E90" t="str">
            <v>Klíma Karel</v>
          </cell>
          <cell r="F90" t="str">
            <v>603820472</v>
          </cell>
          <cell r="G90" t="str">
            <v>Pila Dvořák v.o.s.</v>
          </cell>
          <cell r="H90" t="str">
            <v>Jihlava</v>
          </cell>
          <cell r="I90" t="str">
            <v>Nadějov</v>
          </cell>
          <cell r="J90" t="str">
            <v>26</v>
          </cell>
          <cell r="L90" t="str">
            <v>58827</v>
          </cell>
          <cell r="M90" t="str">
            <v>123</v>
          </cell>
          <cell r="T90" t="str">
            <v>Manuální</v>
          </cell>
          <cell r="U90" t="str">
            <v>Automobilová</v>
          </cell>
          <cell r="V90">
            <v>6100</v>
          </cell>
          <cell r="W90">
            <v>6000</v>
          </cell>
          <cell r="X90">
            <v>6000</v>
          </cell>
          <cell r="Y90">
            <v>6000</v>
          </cell>
          <cell r="Z90" t="str">
            <v>SM,JD</v>
          </cell>
          <cell r="AA90">
            <v>0</v>
          </cell>
          <cell r="AB90">
            <v>30</v>
          </cell>
          <cell r="AC90">
            <v>30</v>
          </cell>
          <cell r="AD90">
            <v>40</v>
          </cell>
          <cell r="AE90" t="str">
            <v>BO</v>
          </cell>
          <cell r="AF90" t="str">
            <v/>
          </cell>
          <cell r="AG90" t="str">
            <v/>
          </cell>
          <cell r="AH90" t="str">
            <v/>
          </cell>
          <cell r="AI90" t="str">
            <v/>
          </cell>
          <cell r="AJ90" t="str">
            <v>MD</v>
          </cell>
          <cell r="AK90" t="str">
            <v/>
          </cell>
          <cell r="AL90" t="str">
            <v/>
          </cell>
          <cell r="AM90" t="str">
            <v/>
          </cell>
          <cell r="AN90" t="str">
            <v/>
          </cell>
          <cell r="AO90" t="str">
            <v>BK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 t="str">
            <v>DB</v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Y90" t="str">
            <v>BR</v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>Listnaté měkké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>Ostatní listnaté tvrdé</v>
          </cell>
          <cell r="BJ90" t="str">
            <v/>
          </cell>
          <cell r="BK90" t="str">
            <v/>
          </cell>
          <cell r="BL90" t="str">
            <v/>
          </cell>
          <cell r="BM90" t="str">
            <v/>
          </cell>
          <cell r="BN90" t="str">
            <v>SM,JD</v>
          </cell>
          <cell r="BO90">
            <v>20</v>
          </cell>
          <cell r="BP90">
            <v>100</v>
          </cell>
          <cell r="BQ90">
            <v>20</v>
          </cell>
          <cell r="BR90">
            <v>100</v>
          </cell>
          <cell r="BS90" t="str">
            <v>BO</v>
          </cell>
          <cell r="BT90" t="str">
            <v/>
          </cell>
          <cell r="BU90" t="str">
            <v/>
          </cell>
          <cell r="BV90" t="str">
            <v/>
          </cell>
          <cell r="BW90" t="str">
            <v/>
          </cell>
          <cell r="BX90" t="str">
            <v>MD</v>
          </cell>
          <cell r="BY90" t="str">
            <v/>
          </cell>
          <cell r="BZ90" t="str">
            <v/>
          </cell>
          <cell r="CA90" t="str">
            <v/>
          </cell>
          <cell r="CB90" t="str">
            <v/>
          </cell>
          <cell r="CC90" t="str">
            <v>BK</v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 t="str">
            <v>DB</v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>BR</v>
          </cell>
          <cell r="CN90" t="str">
            <v/>
          </cell>
          <cell r="CO90" t="str">
            <v/>
          </cell>
          <cell r="CP90" t="str">
            <v/>
          </cell>
          <cell r="CQ90" t="str">
            <v/>
          </cell>
          <cell r="CR90" t="str">
            <v>Listnaté měkké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>Ostatní listnaté tvrdé</v>
          </cell>
          <cell r="CX90" t="str">
            <v/>
          </cell>
          <cell r="CY90" t="str">
            <v/>
          </cell>
          <cell r="CZ90" t="str">
            <v/>
          </cell>
          <cell r="DA90" t="str">
            <v/>
          </cell>
          <cell r="DB90" t="str">
            <v>26.05.25 10:04:19,446663000</v>
          </cell>
          <cell r="DC90">
            <v>6000</v>
          </cell>
          <cell r="DD90">
            <v>0</v>
          </cell>
          <cell r="DE90" t="str">
            <v>a9y67jd</v>
          </cell>
          <cell r="DF90" t="str">
            <v>1</v>
          </cell>
          <cell r="DG90">
            <v>2</v>
          </cell>
          <cell r="DH90">
            <v>100</v>
          </cell>
          <cell r="DI90" t="str">
            <v>5-10 tis.m3</v>
          </cell>
        </row>
        <row r="91">
          <cell r="A91">
            <v>294</v>
          </cell>
          <cell r="B91">
            <v>45799.367881944447</v>
          </cell>
          <cell r="C91" t="str">
            <v>28628152</v>
          </cell>
          <cell r="D91" t="str">
            <v>peiger@frenwood.cz</v>
          </cell>
          <cell r="E91" t="str">
            <v>René Peiger</v>
          </cell>
          <cell r="F91" t="str">
            <v>+420 733703805</v>
          </cell>
          <cell r="G91" t="str">
            <v>Frenwood s.r.o.</v>
          </cell>
          <cell r="H91" t="str">
            <v>Ostrava-město</v>
          </cell>
          <cell r="I91" t="str">
            <v>Ostrava Svinov</v>
          </cell>
          <cell r="J91" t="str">
            <v>Luční 1210/20</v>
          </cell>
          <cell r="L91" t="str">
            <v>72100</v>
          </cell>
          <cell r="M91" t="str">
            <v>001</v>
          </cell>
          <cell r="O91" t="str">
            <v>Nový Jičín</v>
          </cell>
          <cell r="P91" t="str">
            <v>Frenštát pod Radhoštěm</v>
          </cell>
          <cell r="Q91" t="str">
            <v>Markova 929</v>
          </cell>
          <cell r="S91" t="str">
            <v>744 01</v>
          </cell>
          <cell r="T91" t="str">
            <v>Elektronická</v>
          </cell>
          <cell r="U91" t="str">
            <v>Automobilová</v>
          </cell>
          <cell r="V91">
            <v>40000</v>
          </cell>
          <cell r="W91">
            <v>50000</v>
          </cell>
          <cell r="X91">
            <v>55000</v>
          </cell>
          <cell r="Y91">
            <v>65000</v>
          </cell>
          <cell r="Z91" t="str">
            <v>SM,JD</v>
          </cell>
          <cell r="AA91">
            <v>51</v>
          </cell>
          <cell r="AB91">
            <v>45</v>
          </cell>
          <cell r="AC91" t="str">
            <v/>
          </cell>
          <cell r="AD91" t="str">
            <v/>
          </cell>
          <cell r="AE91" t="str">
            <v>BO</v>
          </cell>
          <cell r="AF91" t="str">
            <v/>
          </cell>
          <cell r="AG91">
            <v>3</v>
          </cell>
          <cell r="AH91" t="str">
            <v/>
          </cell>
          <cell r="AI91" t="str">
            <v/>
          </cell>
          <cell r="AJ91" t="str">
            <v>MD</v>
          </cell>
          <cell r="AK91">
            <v>1</v>
          </cell>
          <cell r="AL91" t="str">
            <v/>
          </cell>
          <cell r="AM91" t="str">
            <v/>
          </cell>
          <cell r="AN91" t="str">
            <v/>
          </cell>
          <cell r="AO91" t="str">
            <v>BK</v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>DB</v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>BR</v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>Listnaté měkké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>Ostatní listnaté tvrdé</v>
          </cell>
          <cell r="BJ91" t="str">
            <v/>
          </cell>
          <cell r="BK91" t="str">
            <v/>
          </cell>
          <cell r="BL91" t="str">
            <v/>
          </cell>
          <cell r="BM91" t="str">
            <v/>
          </cell>
          <cell r="BN91" t="str">
            <v>SM,JD</v>
          </cell>
          <cell r="BO91">
            <v>30</v>
          </cell>
          <cell r="BP91">
            <v>150</v>
          </cell>
          <cell r="BQ91" t="str">
            <v/>
          </cell>
          <cell r="BR91" t="str">
            <v/>
          </cell>
          <cell r="BS91" t="str">
            <v>BO</v>
          </cell>
          <cell r="BT91">
            <v>35</v>
          </cell>
          <cell r="BU91">
            <v>150</v>
          </cell>
          <cell r="BV91" t="str">
            <v/>
          </cell>
          <cell r="BW91" t="str">
            <v/>
          </cell>
          <cell r="BX91" t="str">
            <v>MD</v>
          </cell>
          <cell r="BY91">
            <v>25</v>
          </cell>
          <cell r="BZ91">
            <v>50</v>
          </cell>
          <cell r="CA91" t="str">
            <v/>
          </cell>
          <cell r="CB91" t="str">
            <v/>
          </cell>
          <cell r="CC91" t="str">
            <v>BK</v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 t="str">
            <v>DB</v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>BR</v>
          </cell>
          <cell r="CN91" t="str">
            <v/>
          </cell>
          <cell r="CO91" t="str">
            <v/>
          </cell>
          <cell r="CP91" t="str">
            <v/>
          </cell>
          <cell r="CQ91" t="str">
            <v/>
          </cell>
          <cell r="CR91" t="str">
            <v>Listnaté měkké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>Ostatní listnaté tvrdé</v>
          </cell>
          <cell r="CX91" t="str">
            <v/>
          </cell>
          <cell r="CY91" t="str">
            <v/>
          </cell>
          <cell r="CZ91" t="str">
            <v/>
          </cell>
          <cell r="DA91" t="str">
            <v/>
          </cell>
          <cell r="DB91" t="str">
            <v>26.05.25 10:04:19,438304000</v>
          </cell>
          <cell r="DC91">
            <v>52500</v>
          </cell>
          <cell r="DD91">
            <v>26775</v>
          </cell>
          <cell r="DE91" t="str">
            <v>ceyr49</v>
          </cell>
          <cell r="DF91" t="str">
            <v>1</v>
          </cell>
          <cell r="DG91">
            <v>2</v>
          </cell>
          <cell r="DH91">
            <v>100</v>
          </cell>
          <cell r="DI91" t="str">
            <v>50-100 tis.m3</v>
          </cell>
        </row>
        <row r="92">
          <cell r="A92">
            <v>295</v>
          </cell>
          <cell r="B92">
            <v>45799.396747685183</v>
          </cell>
          <cell r="C92" t="str">
            <v>26096820</v>
          </cell>
          <cell r="D92" t="str">
            <v>info@equidomus.com</v>
          </cell>
          <cell r="E92" t="str">
            <v>Kotal Zdeněk</v>
          </cell>
          <cell r="F92" t="str">
            <v>608131682</v>
          </cell>
          <cell r="G92" t="str">
            <v>Equidomus s.r.o.</v>
          </cell>
          <cell r="H92" t="str">
            <v>Tábor</v>
          </cell>
          <cell r="I92" t="str">
            <v>Dráchov</v>
          </cell>
          <cell r="J92" t="str">
            <v>45</v>
          </cell>
          <cell r="L92" t="str">
            <v>39201</v>
          </cell>
          <cell r="M92" t="str">
            <v>001</v>
          </cell>
          <cell r="N92" t="str">
            <v>Pila Dráchov</v>
          </cell>
          <cell r="O92" t="str">
            <v>Tábor</v>
          </cell>
          <cell r="P92" t="str">
            <v>Dráchov</v>
          </cell>
          <cell r="Q92" t="str">
            <v>129</v>
          </cell>
          <cell r="S92" t="str">
            <v>39201</v>
          </cell>
          <cell r="T92" t="str">
            <v>Manuální</v>
          </cell>
          <cell r="U92" t="str">
            <v>Automobilová</v>
          </cell>
          <cell r="V92">
            <v>8000</v>
          </cell>
          <cell r="W92">
            <v>8000</v>
          </cell>
          <cell r="X92">
            <v>8000</v>
          </cell>
          <cell r="Y92">
            <v>8000</v>
          </cell>
          <cell r="Z92" t="str">
            <v>SM,JD</v>
          </cell>
          <cell r="AA92">
            <v>0</v>
          </cell>
          <cell r="AB92" t="str">
            <v/>
          </cell>
          <cell r="AC92" t="str">
            <v/>
          </cell>
          <cell r="AD92" t="str">
            <v/>
          </cell>
          <cell r="AE92" t="str">
            <v>BO</v>
          </cell>
          <cell r="AF92">
            <v>100</v>
          </cell>
          <cell r="AG92" t="str">
            <v/>
          </cell>
          <cell r="AH92" t="str">
            <v/>
          </cell>
          <cell r="AI92" t="str">
            <v/>
          </cell>
          <cell r="AJ92" t="str">
            <v>MD</v>
          </cell>
          <cell r="AK92" t="str">
            <v/>
          </cell>
          <cell r="AL92" t="str">
            <v/>
          </cell>
          <cell r="AM92" t="str">
            <v/>
          </cell>
          <cell r="AN92" t="str">
            <v/>
          </cell>
          <cell r="AO92" t="str">
            <v>BK</v>
          </cell>
          <cell r="AP92" t="str">
            <v/>
          </cell>
          <cell r="AQ92" t="str">
            <v/>
          </cell>
          <cell r="AR92" t="str">
            <v/>
          </cell>
          <cell r="AS92" t="str">
            <v/>
          </cell>
          <cell r="AT92" t="str">
            <v>DB</v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Y92" t="str">
            <v>BR</v>
          </cell>
          <cell r="AZ92" t="str">
            <v/>
          </cell>
          <cell r="BA92" t="str">
            <v/>
          </cell>
          <cell r="BB92" t="str">
            <v/>
          </cell>
          <cell r="BC92" t="str">
            <v/>
          </cell>
          <cell r="BD92" t="str">
            <v>Listnaté měkké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>Ostatní listnaté tvrdé</v>
          </cell>
          <cell r="BJ92" t="str">
            <v/>
          </cell>
          <cell r="BK92" t="str">
            <v/>
          </cell>
          <cell r="BL92" t="str">
            <v/>
          </cell>
          <cell r="BM92" t="str">
            <v/>
          </cell>
          <cell r="BN92" t="str">
            <v>SM,JD</v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 t="str">
            <v>BO</v>
          </cell>
          <cell r="BT92">
            <v>20</v>
          </cell>
          <cell r="BU92">
            <v>55</v>
          </cell>
          <cell r="BV92">
            <v>20</v>
          </cell>
          <cell r="BW92">
            <v>55</v>
          </cell>
          <cell r="BX92" t="str">
            <v>MD</v>
          </cell>
          <cell r="BY92" t="str">
            <v/>
          </cell>
          <cell r="BZ92" t="str">
            <v/>
          </cell>
          <cell r="CA92" t="str">
            <v/>
          </cell>
          <cell r="CB92" t="str">
            <v/>
          </cell>
          <cell r="CC92" t="str">
            <v>BK</v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>DB</v>
          </cell>
          <cell r="CI92" t="str">
            <v/>
          </cell>
          <cell r="CJ92" t="str">
            <v/>
          </cell>
          <cell r="CK92" t="str">
            <v/>
          </cell>
          <cell r="CL92" t="str">
            <v/>
          </cell>
          <cell r="CM92" t="str">
            <v>BR</v>
          </cell>
          <cell r="CN92" t="str">
            <v/>
          </cell>
          <cell r="CO92" t="str">
            <v/>
          </cell>
          <cell r="CP92" t="str">
            <v/>
          </cell>
          <cell r="CQ92" t="str">
            <v/>
          </cell>
          <cell r="CR92" t="str">
            <v>Listnaté měkké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>Ostatní listnaté tvrdé</v>
          </cell>
          <cell r="CX92" t="str">
            <v/>
          </cell>
          <cell r="CY92" t="str">
            <v/>
          </cell>
          <cell r="CZ92" t="str">
            <v/>
          </cell>
          <cell r="DA92" t="str">
            <v/>
          </cell>
          <cell r="DB92" t="str">
            <v>26.05.25 10:04:19,429292000</v>
          </cell>
          <cell r="DC92">
            <v>8000</v>
          </cell>
          <cell r="DD92">
            <v>0</v>
          </cell>
          <cell r="DE92" t="str">
            <v>uth4e4y</v>
          </cell>
          <cell r="DF92" t="str">
            <v>1</v>
          </cell>
          <cell r="DG92">
            <v>2</v>
          </cell>
          <cell r="DH92">
            <v>100</v>
          </cell>
          <cell r="DI92" t="str">
            <v>5-10 tis.m3</v>
          </cell>
        </row>
        <row r="93">
          <cell r="A93">
            <v>296</v>
          </cell>
          <cell r="B93">
            <v>45799.464467592596</v>
          </cell>
          <cell r="C93" t="str">
            <v>26384396</v>
          </cell>
          <cell r="D93" t="str">
            <v>h.cerna@pila-cerny.cz</v>
          </cell>
          <cell r="E93" t="str">
            <v>Černá Hana</v>
          </cell>
          <cell r="F93" t="str">
            <v>603581667</v>
          </cell>
          <cell r="G93" t="str">
            <v>Pila Černý s. r. o.</v>
          </cell>
          <cell r="H93" t="str">
            <v>Klatovy</v>
          </cell>
          <cell r="I93" t="str">
            <v>Hartmanice</v>
          </cell>
          <cell r="J93" t="str">
            <v>Chlum 19</v>
          </cell>
          <cell r="L93" t="str">
            <v>34201</v>
          </cell>
          <cell r="M93" t="str">
            <v>001</v>
          </cell>
          <cell r="Q93" t="str">
            <v>Chlum 19</v>
          </cell>
          <cell r="T93" t="str">
            <v>Manuální</v>
          </cell>
          <cell r="U93" t="str">
            <v>Automobilová</v>
          </cell>
          <cell r="V93">
            <v>17000</v>
          </cell>
          <cell r="W93">
            <v>17000</v>
          </cell>
          <cell r="X93">
            <v>18000</v>
          </cell>
          <cell r="Y93">
            <v>30000</v>
          </cell>
          <cell r="Z93" t="str">
            <v>SM,JD</v>
          </cell>
          <cell r="AA93">
            <v>36</v>
          </cell>
          <cell r="AB93">
            <v>10</v>
          </cell>
          <cell r="AC93">
            <v>0</v>
          </cell>
          <cell r="AD93">
            <v>0</v>
          </cell>
          <cell r="AE93" t="str">
            <v>BO</v>
          </cell>
          <cell r="AF93">
            <v>36</v>
          </cell>
          <cell r="AG93">
            <v>10</v>
          </cell>
          <cell r="AH93">
            <v>0</v>
          </cell>
          <cell r="AI93">
            <v>0</v>
          </cell>
          <cell r="AJ93" t="str">
            <v>MD</v>
          </cell>
          <cell r="AK93">
            <v>6</v>
          </cell>
          <cell r="AL93">
            <v>2</v>
          </cell>
          <cell r="AM93">
            <v>0</v>
          </cell>
          <cell r="AN93">
            <v>0</v>
          </cell>
          <cell r="AO93" t="str">
            <v>BK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 t="str">
            <v>DB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 t="str">
            <v>BR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 t="str">
            <v>Listnaté měkké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str">
            <v>Ostatní listnaté tvrdé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 t="str">
            <v>SM,JD</v>
          </cell>
          <cell r="BO93">
            <v>20</v>
          </cell>
          <cell r="BP93">
            <v>70</v>
          </cell>
          <cell r="BQ93" t="str">
            <v/>
          </cell>
          <cell r="BR93" t="str">
            <v/>
          </cell>
          <cell r="BS93" t="str">
            <v>BO</v>
          </cell>
          <cell r="BT93">
            <v>20</v>
          </cell>
          <cell r="BU93">
            <v>70</v>
          </cell>
          <cell r="BV93" t="str">
            <v/>
          </cell>
          <cell r="BW93" t="str">
            <v/>
          </cell>
          <cell r="BX93" t="str">
            <v>MD</v>
          </cell>
          <cell r="BY93">
            <v>20</v>
          </cell>
          <cell r="BZ93">
            <v>70</v>
          </cell>
          <cell r="CA93" t="str">
            <v/>
          </cell>
          <cell r="CB93" t="str">
            <v/>
          </cell>
          <cell r="CC93" t="str">
            <v>BK</v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>DB</v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>BR</v>
          </cell>
          <cell r="CN93" t="str">
            <v/>
          </cell>
          <cell r="CO93" t="str">
            <v/>
          </cell>
          <cell r="CP93" t="str">
            <v/>
          </cell>
          <cell r="CQ93" t="str">
            <v/>
          </cell>
          <cell r="CR93" t="str">
            <v>Listnaté měkké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>Ostatní listnaté tvrdé</v>
          </cell>
          <cell r="CX93" t="str">
            <v/>
          </cell>
          <cell r="CY93" t="str">
            <v/>
          </cell>
          <cell r="CZ93" t="str">
            <v/>
          </cell>
          <cell r="DA93" t="str">
            <v/>
          </cell>
          <cell r="DB93" t="str">
            <v>26.05.25 10:04:19,418715000</v>
          </cell>
          <cell r="DC93">
            <v>17500</v>
          </cell>
          <cell r="DD93">
            <v>6300</v>
          </cell>
          <cell r="DE93" t="str">
            <v>wkktbsj</v>
          </cell>
          <cell r="DF93" t="str">
            <v>1</v>
          </cell>
          <cell r="DG93">
            <v>2</v>
          </cell>
          <cell r="DH93">
            <v>100</v>
          </cell>
          <cell r="DI93" t="str">
            <v>10-20 tis.m3</v>
          </cell>
        </row>
        <row r="94">
          <cell r="A94">
            <v>298</v>
          </cell>
          <cell r="B94">
            <v>45799.577974537038</v>
          </cell>
          <cell r="C94" t="str">
            <v>26078619</v>
          </cell>
          <cell r="D94" t="str">
            <v>vbmidb@gmail.com</v>
          </cell>
          <cell r="E94" t="str">
            <v>Benda Vojtěch</v>
          </cell>
          <cell r="F94" t="str">
            <v>+420724310746</v>
          </cell>
          <cell r="G94" t="str">
            <v>Pila Benda s.r.o.</v>
          </cell>
          <cell r="H94" t="str">
            <v>Jindřichův Hradec</v>
          </cell>
          <cell r="I94" t="str">
            <v>Dačice</v>
          </cell>
          <cell r="J94" t="str">
            <v>Velký Pěčín 24</v>
          </cell>
          <cell r="L94" t="str">
            <v>38001</v>
          </cell>
          <cell r="M94" t="str">
            <v>011</v>
          </cell>
          <cell r="T94" t="str">
            <v>Manuální</v>
          </cell>
          <cell r="U94" t="str">
            <v>Automobilová</v>
          </cell>
          <cell r="V94">
            <v>24000</v>
          </cell>
          <cell r="W94">
            <v>60000</v>
          </cell>
          <cell r="X94">
            <v>70000</v>
          </cell>
          <cell r="Y94">
            <v>80000</v>
          </cell>
          <cell r="Z94" t="str">
            <v>SM,JD</v>
          </cell>
          <cell r="AA94">
            <v>0</v>
          </cell>
          <cell r="AB94" t="str">
            <v/>
          </cell>
          <cell r="AC94">
            <v>80</v>
          </cell>
          <cell r="AD94" t="str">
            <v/>
          </cell>
          <cell r="AE94" t="str">
            <v>BO</v>
          </cell>
          <cell r="AF94" t="str">
            <v/>
          </cell>
          <cell r="AG94" t="str">
            <v/>
          </cell>
          <cell r="AH94">
            <v>20</v>
          </cell>
          <cell r="AI94" t="str">
            <v/>
          </cell>
          <cell r="AJ94" t="str">
            <v>MD</v>
          </cell>
          <cell r="AK94" t="str">
            <v/>
          </cell>
          <cell r="AL94" t="str">
            <v/>
          </cell>
          <cell r="AM94" t="str">
            <v/>
          </cell>
          <cell r="AN94" t="str">
            <v/>
          </cell>
          <cell r="AO94" t="str">
            <v>BK</v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>DB</v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>BR</v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>Listnaté měkké</v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>Ostatní listnaté tvrdé</v>
          </cell>
          <cell r="BJ94" t="str">
            <v/>
          </cell>
          <cell r="BK94" t="str">
            <v/>
          </cell>
          <cell r="BL94" t="str">
            <v/>
          </cell>
          <cell r="BM94" t="str">
            <v/>
          </cell>
          <cell r="BN94" t="str">
            <v>SM,JD</v>
          </cell>
          <cell r="BO94" t="str">
            <v/>
          </cell>
          <cell r="BP94" t="str">
            <v/>
          </cell>
          <cell r="BQ94">
            <v>13</v>
          </cell>
          <cell r="BR94">
            <v>35</v>
          </cell>
          <cell r="BS94" t="str">
            <v>BO</v>
          </cell>
          <cell r="BT94" t="str">
            <v/>
          </cell>
          <cell r="BU94" t="str">
            <v/>
          </cell>
          <cell r="BV94">
            <v>13</v>
          </cell>
          <cell r="BW94">
            <v>35</v>
          </cell>
          <cell r="BX94" t="str">
            <v>MD</v>
          </cell>
          <cell r="BY94" t="str">
            <v/>
          </cell>
          <cell r="BZ94" t="str">
            <v/>
          </cell>
          <cell r="CA94" t="str">
            <v/>
          </cell>
          <cell r="CB94" t="str">
            <v/>
          </cell>
          <cell r="CC94" t="str">
            <v>BK</v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 t="str">
            <v>DB</v>
          </cell>
          <cell r="CI94" t="str">
            <v/>
          </cell>
          <cell r="CJ94" t="str">
            <v/>
          </cell>
          <cell r="CK94" t="str">
            <v/>
          </cell>
          <cell r="CL94" t="str">
            <v/>
          </cell>
          <cell r="CM94" t="str">
            <v>BR</v>
          </cell>
          <cell r="CN94" t="str">
            <v/>
          </cell>
          <cell r="CO94" t="str">
            <v/>
          </cell>
          <cell r="CP94" t="str">
            <v/>
          </cell>
          <cell r="CQ94" t="str">
            <v/>
          </cell>
          <cell r="CR94" t="str">
            <v>Listnaté měkké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>Ostatní listnaté tvrdé</v>
          </cell>
          <cell r="CX94" t="str">
            <v/>
          </cell>
          <cell r="CY94" t="str">
            <v/>
          </cell>
          <cell r="CZ94" t="str">
            <v/>
          </cell>
          <cell r="DA94" t="str">
            <v/>
          </cell>
          <cell r="DB94" t="str">
            <v>26.05.25 10:04:19,400745000</v>
          </cell>
          <cell r="DC94">
            <v>65000</v>
          </cell>
          <cell r="DD94">
            <v>0</v>
          </cell>
          <cell r="DE94" t="str">
            <v>x7svsue</v>
          </cell>
          <cell r="DF94" t="str">
            <v>1</v>
          </cell>
          <cell r="DG94">
            <v>2</v>
          </cell>
          <cell r="DH94">
            <v>100</v>
          </cell>
          <cell r="DI94" t="str">
            <v>50-100 tis.m3</v>
          </cell>
        </row>
        <row r="95">
          <cell r="A95">
            <v>300</v>
          </cell>
          <cell r="B95">
            <v>45799.670706018522</v>
          </cell>
          <cell r="C95" t="str">
            <v>47823895</v>
          </cell>
          <cell r="D95" t="str">
            <v>bhusickova@seznam.cz</v>
          </cell>
          <cell r="E95" t="str">
            <v>Husička Dušan</v>
          </cell>
          <cell r="F95" t="str">
            <v>604331128</v>
          </cell>
          <cell r="G95" t="str">
            <v>Dušan Husička</v>
          </cell>
          <cell r="H95" t="str">
            <v>Vsetín</v>
          </cell>
          <cell r="I95" t="str">
            <v>Hošťálková</v>
          </cell>
          <cell r="J95" t="str">
            <v>76</v>
          </cell>
          <cell r="L95" t="str">
            <v>75622</v>
          </cell>
          <cell r="M95" t="str">
            <v>627</v>
          </cell>
          <cell r="O95" t="str">
            <v>Vsetín</v>
          </cell>
          <cell r="P95" t="str">
            <v>Jablůnka nad Bečvou</v>
          </cell>
          <cell r="Q95" t="str">
            <v>Průmyslová zona  za vlakovým nádražím</v>
          </cell>
          <cell r="S95" t="str">
            <v>75623</v>
          </cell>
          <cell r="T95" t="str">
            <v>Manuální</v>
          </cell>
          <cell r="U95" t="str">
            <v>Automobilová</v>
          </cell>
          <cell r="V95">
            <v>6000</v>
          </cell>
          <cell r="W95">
            <v>6000</v>
          </cell>
          <cell r="X95">
            <v>6000</v>
          </cell>
          <cell r="Y95">
            <v>6000</v>
          </cell>
          <cell r="Z95" t="str">
            <v>SM,JD</v>
          </cell>
          <cell r="AA95">
            <v>0</v>
          </cell>
          <cell r="AB95">
            <v>20</v>
          </cell>
          <cell r="AC95">
            <v>60</v>
          </cell>
          <cell r="AD95" t="str">
            <v/>
          </cell>
          <cell r="AE95" t="str">
            <v>BO</v>
          </cell>
          <cell r="AF95">
            <v>10</v>
          </cell>
          <cell r="AG95" t="str">
            <v/>
          </cell>
          <cell r="AH95">
            <v>10</v>
          </cell>
          <cell r="AI95" t="str">
            <v/>
          </cell>
          <cell r="AJ95" t="str">
            <v>MD</v>
          </cell>
          <cell r="AK95" t="str">
            <v/>
          </cell>
          <cell r="AL95" t="str">
            <v/>
          </cell>
          <cell r="AM95" t="str">
            <v/>
          </cell>
          <cell r="AN95" t="str">
            <v/>
          </cell>
          <cell r="AO95" t="str">
            <v>BK</v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 t="str">
            <v>DB</v>
          </cell>
          <cell r="AU95" t="str">
            <v/>
          </cell>
          <cell r="AV95" t="str">
            <v/>
          </cell>
          <cell r="AW95" t="str">
            <v/>
          </cell>
          <cell r="AX95" t="str">
            <v/>
          </cell>
          <cell r="AY95" t="str">
            <v>BR</v>
          </cell>
          <cell r="AZ95" t="str">
            <v/>
          </cell>
          <cell r="BA95" t="str">
            <v/>
          </cell>
          <cell r="BB95" t="str">
            <v/>
          </cell>
          <cell r="BC95" t="str">
            <v/>
          </cell>
          <cell r="BD95" t="str">
            <v>Listnaté měkké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>Ostatní listnaté tvrdé</v>
          </cell>
          <cell r="BJ95" t="str">
            <v/>
          </cell>
          <cell r="BK95" t="str">
            <v/>
          </cell>
          <cell r="BL95" t="str">
            <v/>
          </cell>
          <cell r="BM95" t="str">
            <v/>
          </cell>
          <cell r="BN95" t="str">
            <v>SM,JD</v>
          </cell>
          <cell r="BO95">
            <v>25</v>
          </cell>
          <cell r="BP95">
            <v>70</v>
          </cell>
          <cell r="BQ95">
            <v>20</v>
          </cell>
          <cell r="BR95">
            <v>70</v>
          </cell>
          <cell r="BS95" t="str">
            <v>BO</v>
          </cell>
          <cell r="BT95">
            <v>25</v>
          </cell>
          <cell r="BU95">
            <v>70</v>
          </cell>
          <cell r="BV95">
            <v>25</v>
          </cell>
          <cell r="BW95">
            <v>70</v>
          </cell>
          <cell r="BX95" t="str">
            <v>MD</v>
          </cell>
          <cell r="BY95" t="str">
            <v/>
          </cell>
          <cell r="BZ95" t="str">
            <v/>
          </cell>
          <cell r="CA95" t="str">
            <v/>
          </cell>
          <cell r="CB95" t="str">
            <v/>
          </cell>
          <cell r="CC95" t="str">
            <v>BK</v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 t="str">
            <v>DB</v>
          </cell>
          <cell r="CI95" t="str">
            <v/>
          </cell>
          <cell r="CJ95" t="str">
            <v/>
          </cell>
          <cell r="CK95" t="str">
            <v/>
          </cell>
          <cell r="CL95" t="str">
            <v/>
          </cell>
          <cell r="CM95" t="str">
            <v>BR</v>
          </cell>
          <cell r="CN95" t="str">
            <v/>
          </cell>
          <cell r="CO95" t="str">
            <v/>
          </cell>
          <cell r="CP95" t="str">
            <v/>
          </cell>
          <cell r="CQ95" t="str">
            <v/>
          </cell>
          <cell r="CR95" t="str">
            <v>Listnaté měkké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>Ostatní listnaté tvrdé</v>
          </cell>
          <cell r="CX95" t="str">
            <v/>
          </cell>
          <cell r="CY95" t="str">
            <v/>
          </cell>
          <cell r="CZ95" t="str">
            <v/>
          </cell>
          <cell r="DA95" t="str">
            <v/>
          </cell>
          <cell r="DB95" t="str">
            <v>26.05.25 10:04:19,393202000</v>
          </cell>
          <cell r="DC95">
            <v>6000</v>
          </cell>
          <cell r="DD95">
            <v>0</v>
          </cell>
          <cell r="DE95" t="str">
            <v>njdo3f</v>
          </cell>
          <cell r="DF95" t="str">
            <v>1</v>
          </cell>
          <cell r="DG95">
            <v>2</v>
          </cell>
          <cell r="DH95">
            <v>100</v>
          </cell>
          <cell r="DI95" t="str">
            <v>5-10 tis.m3</v>
          </cell>
        </row>
        <row r="96">
          <cell r="A96">
            <v>301</v>
          </cell>
          <cell r="B96">
            <v>45800.190300925926</v>
          </cell>
          <cell r="C96" t="str">
            <v>64361179</v>
          </cell>
          <cell r="D96" t="str">
            <v>tomas.havlik@storaenso.com</v>
          </cell>
          <cell r="E96" t="str">
            <v>František Vícha</v>
          </cell>
          <cell r="F96" t="str">
            <v>724253321</v>
          </cell>
          <cell r="G96" t="str">
            <v>Stora Enso Wood Products Planá  s.r.o.</v>
          </cell>
          <cell r="H96" t="str">
            <v>Tachov</v>
          </cell>
          <cell r="I96" t="str">
            <v>Planá u Mariánských Lázní</v>
          </cell>
          <cell r="J96" t="str">
            <v>Tachovská 824</v>
          </cell>
          <cell r="L96" t="str">
            <v>34815</v>
          </cell>
          <cell r="M96" t="str">
            <v>001</v>
          </cell>
          <cell r="T96" t="str">
            <v>Elektronická</v>
          </cell>
          <cell r="U96" t="str">
            <v>Automobilová i železniční</v>
          </cell>
          <cell r="V96">
            <v>616314</v>
          </cell>
          <cell r="W96">
            <v>550467</v>
          </cell>
          <cell r="X96">
            <v>574330</v>
          </cell>
          <cell r="Y96">
            <v>580000</v>
          </cell>
          <cell r="Z96" t="str">
            <v>SM,JD</v>
          </cell>
          <cell r="AA96">
            <v>73</v>
          </cell>
          <cell r="AB96" t="str">
            <v/>
          </cell>
          <cell r="AC96" t="str">
            <v/>
          </cell>
          <cell r="AD96" t="str">
            <v/>
          </cell>
          <cell r="AE96" t="str">
            <v>BO</v>
          </cell>
          <cell r="AF96">
            <v>27</v>
          </cell>
          <cell r="AG96" t="str">
            <v/>
          </cell>
          <cell r="AH96" t="str">
            <v/>
          </cell>
          <cell r="AI96" t="str">
            <v/>
          </cell>
          <cell r="AJ96" t="str">
            <v>MD</v>
          </cell>
          <cell r="AK96" t="str">
            <v/>
          </cell>
          <cell r="AL96" t="str">
            <v/>
          </cell>
          <cell r="AM96" t="str">
            <v/>
          </cell>
          <cell r="AN96" t="str">
            <v/>
          </cell>
          <cell r="AO96" t="str">
            <v>BK</v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>DB</v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>BR</v>
          </cell>
          <cell r="AZ96" t="str">
            <v/>
          </cell>
          <cell r="BA96" t="str">
            <v/>
          </cell>
          <cell r="BB96" t="str">
            <v/>
          </cell>
          <cell r="BC96" t="str">
            <v/>
          </cell>
          <cell r="BD96" t="str">
            <v>Listnaté měkké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>Ostatní listnaté tvrdé</v>
          </cell>
          <cell r="BJ96" t="str">
            <v/>
          </cell>
          <cell r="BK96" t="str">
            <v/>
          </cell>
          <cell r="BL96" t="str">
            <v/>
          </cell>
          <cell r="BM96" t="str">
            <v/>
          </cell>
          <cell r="BN96" t="str">
            <v>SM,JD</v>
          </cell>
          <cell r="BO96">
            <v>10</v>
          </cell>
          <cell r="BP96">
            <v>34</v>
          </cell>
          <cell r="BQ96" t="str">
            <v/>
          </cell>
          <cell r="BR96" t="str">
            <v/>
          </cell>
          <cell r="BS96" t="str">
            <v>BO</v>
          </cell>
          <cell r="BT96">
            <v>10</v>
          </cell>
          <cell r="BU96">
            <v>34</v>
          </cell>
          <cell r="BV96" t="str">
            <v/>
          </cell>
          <cell r="BW96" t="str">
            <v/>
          </cell>
          <cell r="BX96" t="str">
            <v>MD</v>
          </cell>
          <cell r="BY96" t="str">
            <v/>
          </cell>
          <cell r="BZ96" t="str">
            <v/>
          </cell>
          <cell r="CA96" t="str">
            <v/>
          </cell>
          <cell r="CB96" t="str">
            <v/>
          </cell>
          <cell r="CC96" t="str">
            <v>BK</v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>DB</v>
          </cell>
          <cell r="CI96" t="str">
            <v/>
          </cell>
          <cell r="CJ96" t="str">
            <v/>
          </cell>
          <cell r="CK96" t="str">
            <v/>
          </cell>
          <cell r="CL96" t="str">
            <v/>
          </cell>
          <cell r="CM96" t="str">
            <v>BR</v>
          </cell>
          <cell r="CN96" t="str">
            <v/>
          </cell>
          <cell r="CO96" t="str">
            <v/>
          </cell>
          <cell r="CP96" t="str">
            <v/>
          </cell>
          <cell r="CQ96" t="str">
            <v/>
          </cell>
          <cell r="CR96" t="str">
            <v>Listnaté měkké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>Ostatní listnaté tvrdé</v>
          </cell>
          <cell r="CX96" t="str">
            <v/>
          </cell>
          <cell r="CY96" t="str">
            <v/>
          </cell>
          <cell r="CZ96" t="str">
            <v/>
          </cell>
          <cell r="DA96" t="str">
            <v/>
          </cell>
          <cell r="DB96" t="str">
            <v>26.05.25 10:04:19,385419000</v>
          </cell>
          <cell r="DC96">
            <v>562398.5</v>
          </cell>
          <cell r="DD96">
            <v>410550.90499999997</v>
          </cell>
          <cell r="DE96" t="str">
            <v>hv64w7u</v>
          </cell>
          <cell r="DF96" t="str">
            <v>1</v>
          </cell>
          <cell r="DG96">
            <v>2</v>
          </cell>
          <cell r="DH96">
            <v>100</v>
          </cell>
          <cell r="DI96" t="str">
            <v>200 tis.m3 a více</v>
          </cell>
        </row>
        <row r="97">
          <cell r="A97">
            <v>303</v>
          </cell>
          <cell r="B97">
            <v>45800.272453703707</v>
          </cell>
          <cell r="C97" t="str">
            <v>24677914</v>
          </cell>
          <cell r="D97" t="str">
            <v>kadner@lesoservis.cz</v>
          </cell>
          <cell r="E97" t="str">
            <v>Václav Kádner</v>
          </cell>
          <cell r="F97" t="str">
            <v>724206002</v>
          </cell>
          <cell r="G97" t="str">
            <v>Lesoservis s.r.o.</v>
          </cell>
          <cell r="H97" t="str">
            <v>Kutná Hora</v>
          </cell>
          <cell r="I97" t="str">
            <v>Petrovice II</v>
          </cell>
          <cell r="J97" t="str">
            <v>Staré Nespeřice 20</v>
          </cell>
          <cell r="L97" t="str">
            <v>28504</v>
          </cell>
          <cell r="M97" t="str">
            <v>001</v>
          </cell>
          <cell r="T97" t="str">
            <v>Manuální</v>
          </cell>
          <cell r="U97" t="str">
            <v>Automobilová</v>
          </cell>
          <cell r="V97">
            <v>8000</v>
          </cell>
          <cell r="W97">
            <v>9000</v>
          </cell>
          <cell r="X97">
            <v>11000</v>
          </cell>
          <cell r="Y97">
            <v>11000</v>
          </cell>
          <cell r="Z97" t="str">
            <v>SM,JD</v>
          </cell>
          <cell r="AA97">
            <v>0</v>
          </cell>
          <cell r="AB97" t="str">
            <v/>
          </cell>
          <cell r="AC97">
            <v>90</v>
          </cell>
          <cell r="AD97">
            <v>0</v>
          </cell>
          <cell r="AE97" t="str">
            <v>BO</v>
          </cell>
          <cell r="AF97" t="str">
            <v/>
          </cell>
          <cell r="AG97" t="str">
            <v/>
          </cell>
          <cell r="AH97">
            <v>8</v>
          </cell>
          <cell r="AI97">
            <v>0</v>
          </cell>
          <cell r="AJ97" t="str">
            <v>MD</v>
          </cell>
          <cell r="AK97" t="str">
            <v/>
          </cell>
          <cell r="AL97" t="str">
            <v/>
          </cell>
          <cell r="AM97">
            <v>2</v>
          </cell>
          <cell r="AN97">
            <v>0</v>
          </cell>
          <cell r="AO97" t="str">
            <v>BK</v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>DB</v>
          </cell>
          <cell r="AU97" t="str">
            <v/>
          </cell>
          <cell r="AV97" t="str">
            <v/>
          </cell>
          <cell r="AW97" t="str">
            <v/>
          </cell>
          <cell r="AX97" t="str">
            <v/>
          </cell>
          <cell r="AY97" t="str">
            <v>BR</v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>Listnaté měkké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>Ostatní listnaté tvrdé</v>
          </cell>
          <cell r="BJ97" t="str">
            <v/>
          </cell>
          <cell r="BK97" t="str">
            <v/>
          </cell>
          <cell r="BL97" t="str">
            <v/>
          </cell>
          <cell r="BM97" t="str">
            <v/>
          </cell>
          <cell r="BN97" t="str">
            <v>SM,JD</v>
          </cell>
          <cell r="BO97" t="str">
            <v/>
          </cell>
          <cell r="BP97" t="str">
            <v/>
          </cell>
          <cell r="BQ97">
            <v>10</v>
          </cell>
          <cell r="BR97">
            <v>0</v>
          </cell>
          <cell r="BS97" t="str">
            <v>BO</v>
          </cell>
          <cell r="BT97" t="str">
            <v/>
          </cell>
          <cell r="BU97" t="str">
            <v/>
          </cell>
          <cell r="BV97">
            <v>10</v>
          </cell>
          <cell r="BW97">
            <v>0</v>
          </cell>
          <cell r="BX97" t="str">
            <v>MD</v>
          </cell>
          <cell r="BY97" t="str">
            <v/>
          </cell>
          <cell r="BZ97" t="str">
            <v/>
          </cell>
          <cell r="CA97">
            <v>10</v>
          </cell>
          <cell r="CB97">
            <v>0</v>
          </cell>
          <cell r="CC97" t="str">
            <v>BK</v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>DB</v>
          </cell>
          <cell r="CI97" t="str">
            <v/>
          </cell>
          <cell r="CJ97" t="str">
            <v/>
          </cell>
          <cell r="CK97" t="str">
            <v/>
          </cell>
          <cell r="CL97" t="str">
            <v/>
          </cell>
          <cell r="CM97" t="str">
            <v>BR</v>
          </cell>
          <cell r="CN97" t="str">
            <v/>
          </cell>
          <cell r="CO97" t="str">
            <v/>
          </cell>
          <cell r="CP97" t="str">
            <v/>
          </cell>
          <cell r="CQ97" t="str">
            <v/>
          </cell>
          <cell r="CR97" t="str">
            <v>Listnaté měkké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>Ostatní listnaté tvrdé</v>
          </cell>
          <cell r="CX97" t="str">
            <v/>
          </cell>
          <cell r="CY97" t="str">
            <v/>
          </cell>
          <cell r="CZ97" t="str">
            <v/>
          </cell>
          <cell r="DA97" t="str">
            <v/>
          </cell>
          <cell r="DB97" t="str">
            <v>26.05.25 10:04:19,369164000</v>
          </cell>
          <cell r="DC97">
            <v>10000</v>
          </cell>
          <cell r="DD97">
            <v>0</v>
          </cell>
          <cell r="DE97" t="str">
            <v>va2qj8v</v>
          </cell>
          <cell r="DF97" t="str">
            <v>1</v>
          </cell>
          <cell r="DG97">
            <v>2</v>
          </cell>
          <cell r="DH97">
            <v>100</v>
          </cell>
          <cell r="DI97" t="str">
            <v>5-10 tis.m3</v>
          </cell>
        </row>
        <row r="98">
          <cell r="A98">
            <v>305</v>
          </cell>
          <cell r="B98">
            <v>45800.292349537034</v>
          </cell>
          <cell r="C98" t="str">
            <v>07164700</v>
          </cell>
          <cell r="D98" t="str">
            <v>obchod@dremot.cz</v>
          </cell>
          <cell r="E98" t="str">
            <v>MgA. Bělohlávková Marta</v>
          </cell>
          <cell r="F98" t="str">
            <v>603557703</v>
          </cell>
          <cell r="G98" t="str">
            <v>DREMOT s.r.o.</v>
          </cell>
          <cell r="H98" t="str">
            <v>Sokolov</v>
          </cell>
          <cell r="I98" t="str">
            <v>Kraslice</v>
          </cell>
          <cell r="J98" t="str">
            <v>Dukelská 1855</v>
          </cell>
          <cell r="L98" t="str">
            <v>35801</v>
          </cell>
          <cell r="M98" t="str">
            <v>001</v>
          </cell>
          <cell r="O98" t="str">
            <v>Sokolov</v>
          </cell>
          <cell r="P98" t="str">
            <v>Tisová, Březová</v>
          </cell>
          <cell r="Q98" t="str">
            <v>Budova Areál Přátelství 20</v>
          </cell>
          <cell r="S98" t="str">
            <v>35601</v>
          </cell>
          <cell r="T98" t="str">
            <v>Manuální</v>
          </cell>
          <cell r="U98" t="str">
            <v>Automobilová</v>
          </cell>
          <cell r="V98">
            <v>1100</v>
          </cell>
          <cell r="W98">
            <v>1030</v>
          </cell>
          <cell r="X98">
            <v>1084</v>
          </cell>
          <cell r="Y98">
            <v>1100</v>
          </cell>
          <cell r="Z98" t="str">
            <v>SM,JD</v>
          </cell>
          <cell r="AA98">
            <v>38</v>
          </cell>
          <cell r="AB98">
            <v>37</v>
          </cell>
          <cell r="AC98">
            <v>21</v>
          </cell>
          <cell r="AD98">
            <v>1</v>
          </cell>
          <cell r="AE98" t="str">
            <v>BO</v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>MD</v>
          </cell>
          <cell r="AK98">
            <v>2</v>
          </cell>
          <cell r="AL98">
            <v>1</v>
          </cell>
          <cell r="AM98" t="str">
            <v/>
          </cell>
          <cell r="AN98" t="str">
            <v/>
          </cell>
          <cell r="AO98" t="str">
            <v>BK</v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>DB</v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>BR</v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>Listnaté měkké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>Ostatní listnaté tvrdé</v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>SM,JD</v>
          </cell>
          <cell r="BO98">
            <v>24</v>
          </cell>
          <cell r="BP98">
            <v>85</v>
          </cell>
          <cell r="BQ98">
            <v>25</v>
          </cell>
          <cell r="BR98">
            <v>67</v>
          </cell>
          <cell r="BS98" t="str">
            <v>BO</v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>MD</v>
          </cell>
          <cell r="BY98">
            <v>25</v>
          </cell>
          <cell r="BZ98">
            <v>52</v>
          </cell>
          <cell r="CA98" t="str">
            <v/>
          </cell>
          <cell r="CB98" t="str">
            <v/>
          </cell>
          <cell r="CC98" t="str">
            <v>BK</v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>DB</v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>BR</v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>Listnaté měkké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>Ostatní listnaté tvrdé</v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>26.05.25 10:04:19,352671000</v>
          </cell>
          <cell r="DC98">
            <v>1057</v>
          </cell>
          <cell r="DD98">
            <v>401.66</v>
          </cell>
          <cell r="DE98" t="str">
            <v>fev94sg</v>
          </cell>
          <cell r="DF98" t="str">
            <v>1</v>
          </cell>
          <cell r="DG98">
            <v>2</v>
          </cell>
          <cell r="DH98">
            <v>100</v>
          </cell>
          <cell r="DI98" t="str">
            <v>do 2,5 tis.m3</v>
          </cell>
        </row>
        <row r="99">
          <cell r="A99">
            <v>306</v>
          </cell>
          <cell r="B99">
            <v>45800.357071759259</v>
          </cell>
          <cell r="C99" t="str">
            <v>76621642</v>
          </cell>
          <cell r="D99" t="str">
            <v>bohdalekd@seznam.cz</v>
          </cell>
          <cell r="E99" t="str">
            <v>Bohdálek David</v>
          </cell>
          <cell r="F99" t="str">
            <v>607537976</v>
          </cell>
          <cell r="G99" t="str">
            <v>David Bohdálek</v>
          </cell>
          <cell r="H99" t="str">
            <v>Znojmo</v>
          </cell>
          <cell r="I99" t="str">
            <v>Znojmo</v>
          </cell>
          <cell r="J99" t="str">
            <v>Načeratice 92</v>
          </cell>
          <cell r="L99" t="str">
            <v>66902</v>
          </cell>
          <cell r="M99" t="str">
            <v>001</v>
          </cell>
          <cell r="O99" t="str">
            <v>Znojmo</v>
          </cell>
          <cell r="P99" t="str">
            <v>Vrbovec</v>
          </cell>
          <cell r="Q99" t="str">
            <v>272</v>
          </cell>
          <cell r="S99" t="str">
            <v>67124</v>
          </cell>
          <cell r="T99" t="str">
            <v>Manuální</v>
          </cell>
          <cell r="U99" t="str">
            <v>Automobilová</v>
          </cell>
          <cell r="V99">
            <v>600</v>
          </cell>
          <cell r="W99">
            <v>333</v>
          </cell>
          <cell r="X99">
            <v>302</v>
          </cell>
          <cell r="Y99">
            <v>400</v>
          </cell>
          <cell r="Z99" t="str">
            <v>SM,JD</v>
          </cell>
          <cell r="AA99">
            <v>100</v>
          </cell>
          <cell r="AB99" t="str">
            <v/>
          </cell>
          <cell r="AC99" t="str">
            <v/>
          </cell>
          <cell r="AD99" t="str">
            <v/>
          </cell>
          <cell r="AE99" t="str">
            <v>BO</v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>MD</v>
          </cell>
          <cell r="AK99" t="str">
            <v/>
          </cell>
          <cell r="AL99" t="str">
            <v/>
          </cell>
          <cell r="AM99" t="str">
            <v/>
          </cell>
          <cell r="AN99" t="str">
            <v/>
          </cell>
          <cell r="AO99" t="str">
            <v>BK</v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>DB</v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Y99" t="str">
            <v>BR</v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>Listnaté měkké</v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I99" t="str">
            <v>Ostatní listnaté tvrdé</v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>SM,JD</v>
          </cell>
          <cell r="BO99">
            <v>25</v>
          </cell>
          <cell r="BP99">
            <v>50</v>
          </cell>
          <cell r="BQ99" t="str">
            <v/>
          </cell>
          <cell r="BR99" t="str">
            <v/>
          </cell>
          <cell r="BS99" t="str">
            <v>BO</v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>MD</v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>BK</v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>DB</v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>BR</v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>Listnaté měkké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>Ostatní listnaté tvrdé</v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>26.05.25 10:04:19,343600000</v>
          </cell>
          <cell r="DC99">
            <v>317.5</v>
          </cell>
          <cell r="DD99">
            <v>317.5</v>
          </cell>
          <cell r="DE99" t="str">
            <v>6sne6ts</v>
          </cell>
          <cell r="DF99" t="str">
            <v>1</v>
          </cell>
          <cell r="DG99">
            <v>2</v>
          </cell>
          <cell r="DH99">
            <v>100</v>
          </cell>
          <cell r="DI99" t="str">
            <v>do 2,5 tis.m3</v>
          </cell>
        </row>
        <row r="100">
          <cell r="A100">
            <v>308</v>
          </cell>
          <cell r="B100">
            <v>45800.368715277778</v>
          </cell>
          <cell r="C100" t="str">
            <v>08759561</v>
          </cell>
          <cell r="D100" t="str">
            <v>info@hering-group.cz</v>
          </cell>
          <cell r="E100" t="str">
            <v>Hering Jan</v>
          </cell>
          <cell r="F100" t="str">
            <v>603220214</v>
          </cell>
          <cell r="G100" t="str">
            <v>HERING GROUP s.r.o.</v>
          </cell>
          <cell r="H100" t="str">
            <v>Praha-východ</v>
          </cell>
          <cell r="I100" t="str">
            <v>Dřísy</v>
          </cell>
          <cell r="J100" t="str">
            <v>Krátká 213</v>
          </cell>
          <cell r="L100" t="str">
            <v>27714</v>
          </cell>
          <cell r="M100" t="str">
            <v>001</v>
          </cell>
          <cell r="N100" t="str">
            <v>Výroba dřevité vlny Čestice</v>
          </cell>
          <cell r="O100" t="str">
            <v>Rychnov nad Kněžnou</v>
          </cell>
          <cell r="P100" t="str">
            <v>Kostelec nad Orlicí</v>
          </cell>
          <cell r="Q100" t="str">
            <v>Čestice 37</v>
          </cell>
          <cell r="S100" t="str">
            <v>51741</v>
          </cell>
          <cell r="T100" t="str">
            <v>Manuální</v>
          </cell>
          <cell r="U100" t="str">
            <v>Automobilová</v>
          </cell>
          <cell r="V100">
            <v>958</v>
          </cell>
          <cell r="W100">
            <v>900</v>
          </cell>
          <cell r="X100">
            <v>867</v>
          </cell>
          <cell r="Y100">
            <v>950</v>
          </cell>
          <cell r="Z100" t="str">
            <v>SM,JD</v>
          </cell>
          <cell r="AA100">
            <v>85</v>
          </cell>
          <cell r="AB100" t="str">
            <v/>
          </cell>
          <cell r="AC100">
            <v>15</v>
          </cell>
          <cell r="AD100" t="str">
            <v/>
          </cell>
          <cell r="AE100" t="str">
            <v>BO</v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>MD</v>
          </cell>
          <cell r="AK100" t="str">
            <v/>
          </cell>
          <cell r="AL100" t="str">
            <v/>
          </cell>
          <cell r="AM100" t="str">
            <v/>
          </cell>
          <cell r="AN100" t="str">
            <v/>
          </cell>
          <cell r="AO100" t="str">
            <v>BK</v>
          </cell>
          <cell r="AP100" t="str">
            <v/>
          </cell>
          <cell r="AQ100" t="str">
            <v/>
          </cell>
          <cell r="AR100" t="str">
            <v/>
          </cell>
          <cell r="AS100" t="str">
            <v/>
          </cell>
          <cell r="AT100" t="str">
            <v>DB</v>
          </cell>
          <cell r="AU100" t="str">
            <v/>
          </cell>
          <cell r="AV100" t="str">
            <v/>
          </cell>
          <cell r="AW100" t="str">
            <v/>
          </cell>
          <cell r="AX100" t="str">
            <v/>
          </cell>
          <cell r="AY100" t="str">
            <v>BR</v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>Listnaté měkké</v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>Ostatní listnaté tvrdé</v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>SM,JD</v>
          </cell>
          <cell r="BO100">
            <v>25</v>
          </cell>
          <cell r="BP100">
            <v>30</v>
          </cell>
          <cell r="BQ100">
            <v>15</v>
          </cell>
          <cell r="BR100">
            <v>20</v>
          </cell>
          <cell r="BS100" t="str">
            <v>BO</v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>MD</v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>BK</v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>DB</v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>BR</v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>Listnaté měkké</v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>Ostatní listnaté tvrdé</v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>26.05.25 10:04:19,326205000</v>
          </cell>
          <cell r="DC100">
            <v>883.5</v>
          </cell>
          <cell r="DD100">
            <v>750.97500000000002</v>
          </cell>
          <cell r="DE100" t="str">
            <v>ez2gip</v>
          </cell>
          <cell r="DF100" t="str">
            <v>1</v>
          </cell>
          <cell r="DG100">
            <v>2</v>
          </cell>
          <cell r="DH100">
            <v>100</v>
          </cell>
          <cell r="DI100" t="str">
            <v>do 2,5 tis.m3</v>
          </cell>
        </row>
        <row r="101">
          <cell r="A101">
            <v>321</v>
          </cell>
          <cell r="B101">
            <v>45800.444363425922</v>
          </cell>
          <cell r="C101" t="str">
            <v>47677961</v>
          </cell>
          <cell r="D101" t="str">
            <v>mputala@pilamsk.cz</v>
          </cell>
          <cell r="E101" t="str">
            <v>Ing. Koniar Marian</v>
          </cell>
          <cell r="F101" t="str">
            <v>603805862</v>
          </cell>
          <cell r="G101" t="str">
            <v>Pila MSK, a.s.</v>
          </cell>
          <cell r="H101" t="str">
            <v>Vsetín</v>
          </cell>
          <cell r="I101" t="str">
            <v>Velké Karlovice</v>
          </cell>
          <cell r="J101" t="str">
            <v>970</v>
          </cell>
          <cell r="L101" t="str">
            <v>75606</v>
          </cell>
          <cell r="M101" t="str">
            <v>001</v>
          </cell>
          <cell r="T101" t="str">
            <v>Elektronická</v>
          </cell>
          <cell r="U101" t="str">
            <v>Automobilová</v>
          </cell>
          <cell r="V101">
            <v>133049</v>
          </cell>
          <cell r="W101">
            <v>138642</v>
          </cell>
          <cell r="X101">
            <v>141593</v>
          </cell>
          <cell r="Y101">
            <v>140000</v>
          </cell>
          <cell r="Z101" t="str">
            <v>SM,JD</v>
          </cell>
          <cell r="AA101">
            <v>0</v>
          </cell>
          <cell r="AB101" t="str">
            <v/>
          </cell>
          <cell r="AC101">
            <v>90</v>
          </cell>
          <cell r="AD101" t="str">
            <v/>
          </cell>
          <cell r="AE101" t="str">
            <v>BO</v>
          </cell>
          <cell r="AF101" t="str">
            <v/>
          </cell>
          <cell r="AG101" t="str">
            <v/>
          </cell>
          <cell r="AH101">
            <v>8</v>
          </cell>
          <cell r="AI101" t="str">
            <v/>
          </cell>
          <cell r="AJ101" t="str">
            <v>MD</v>
          </cell>
          <cell r="AK101" t="str">
            <v/>
          </cell>
          <cell r="AL101" t="str">
            <v/>
          </cell>
          <cell r="AM101">
            <v>2</v>
          </cell>
          <cell r="AN101" t="str">
            <v/>
          </cell>
          <cell r="AO101" t="str">
            <v>BK</v>
          </cell>
          <cell r="AP101" t="str">
            <v/>
          </cell>
          <cell r="AQ101" t="str">
            <v/>
          </cell>
          <cell r="AR101" t="str">
            <v/>
          </cell>
          <cell r="AS101" t="str">
            <v/>
          </cell>
          <cell r="AT101" t="str">
            <v>DB</v>
          </cell>
          <cell r="AU101" t="str">
            <v/>
          </cell>
          <cell r="AV101" t="str">
            <v/>
          </cell>
          <cell r="AW101" t="str">
            <v/>
          </cell>
          <cell r="AX101" t="str">
            <v/>
          </cell>
          <cell r="AY101" t="str">
            <v>BR</v>
          </cell>
          <cell r="AZ101" t="str">
            <v/>
          </cell>
          <cell r="BA101" t="str">
            <v/>
          </cell>
          <cell r="BB101" t="str">
            <v/>
          </cell>
          <cell r="BC101" t="str">
            <v/>
          </cell>
          <cell r="BD101" t="str">
            <v>Listnaté měkké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>Ostatní listnaté tvrdé</v>
          </cell>
          <cell r="BJ101" t="str">
            <v/>
          </cell>
          <cell r="BK101" t="str">
            <v/>
          </cell>
          <cell r="BL101" t="str">
            <v/>
          </cell>
          <cell r="BM101" t="str">
            <v/>
          </cell>
          <cell r="BN101" t="str">
            <v>SM,JD</v>
          </cell>
          <cell r="BO101" t="str">
            <v/>
          </cell>
          <cell r="BP101" t="str">
            <v/>
          </cell>
          <cell r="BQ101">
            <v>11</v>
          </cell>
          <cell r="BR101">
            <v>39</v>
          </cell>
          <cell r="BS101" t="str">
            <v>BO</v>
          </cell>
          <cell r="BT101" t="str">
            <v/>
          </cell>
          <cell r="BU101" t="str">
            <v/>
          </cell>
          <cell r="BV101">
            <v>11</v>
          </cell>
          <cell r="BW101">
            <v>39</v>
          </cell>
          <cell r="BX101" t="str">
            <v>MD</v>
          </cell>
          <cell r="BY101" t="str">
            <v/>
          </cell>
          <cell r="BZ101" t="str">
            <v/>
          </cell>
          <cell r="CA101">
            <v>11</v>
          </cell>
          <cell r="CB101">
            <v>39</v>
          </cell>
          <cell r="CC101" t="str">
            <v>BK</v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 t="str">
            <v>DB</v>
          </cell>
          <cell r="CI101" t="str">
            <v/>
          </cell>
          <cell r="CJ101" t="str">
            <v/>
          </cell>
          <cell r="CK101" t="str">
            <v/>
          </cell>
          <cell r="CL101" t="str">
            <v/>
          </cell>
          <cell r="CM101" t="str">
            <v>BR</v>
          </cell>
          <cell r="CN101" t="str">
            <v/>
          </cell>
          <cell r="CO101" t="str">
            <v/>
          </cell>
          <cell r="CP101" t="str">
            <v/>
          </cell>
          <cell r="CQ101" t="str">
            <v/>
          </cell>
          <cell r="CR101" t="str">
            <v>Listnaté měkké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>Ostatní listnaté tvrdé</v>
          </cell>
          <cell r="CX101" t="str">
            <v/>
          </cell>
          <cell r="CY101" t="str">
            <v/>
          </cell>
          <cell r="CZ101" t="str">
            <v/>
          </cell>
          <cell r="DA101" t="str">
            <v/>
          </cell>
          <cell r="DB101" t="str">
            <v>26.05.25 10:04:19,317713000</v>
          </cell>
          <cell r="DC101">
            <v>140117.5</v>
          </cell>
          <cell r="DD101">
            <v>0</v>
          </cell>
          <cell r="DE101" t="str">
            <v>5p9fn4b</v>
          </cell>
          <cell r="DF101" t="str">
            <v>1</v>
          </cell>
          <cell r="DG101">
            <v>2</v>
          </cell>
          <cell r="DH101">
            <v>100</v>
          </cell>
          <cell r="DI101" t="str">
            <v>100-200 tis.m3</v>
          </cell>
        </row>
        <row r="102">
          <cell r="A102">
            <v>322</v>
          </cell>
          <cell r="B102">
            <v>45800.480462962965</v>
          </cell>
          <cell r="C102" t="str">
            <v>46680802</v>
          </cell>
          <cell r="D102" t="str">
            <v>stastny@dsz-stastny.cz</v>
          </cell>
          <cell r="E102" t="str">
            <v>Vlastimil Šťastný</v>
          </cell>
          <cell r="F102" t="str">
            <v>777610528</v>
          </cell>
          <cell r="G102" t="str">
            <v>Dřevospol Šťastný Záhoří spol. s r.o.</v>
          </cell>
          <cell r="H102" t="str">
            <v>Tábor</v>
          </cell>
          <cell r="I102" t="str">
            <v>Záhoří</v>
          </cell>
          <cell r="J102" t="str">
            <v>39</v>
          </cell>
          <cell r="L102" t="str">
            <v>39165</v>
          </cell>
          <cell r="M102" t="str">
            <v>001</v>
          </cell>
          <cell r="T102" t="str">
            <v>Elektronická</v>
          </cell>
          <cell r="U102" t="str">
            <v>Automobilová</v>
          </cell>
          <cell r="V102">
            <v>18500</v>
          </cell>
          <cell r="W102">
            <v>22500</v>
          </cell>
          <cell r="X102">
            <v>27000</v>
          </cell>
          <cell r="Y102">
            <v>72000</v>
          </cell>
          <cell r="Z102" t="str">
            <v>SM,JD</v>
          </cell>
          <cell r="AA102">
            <v>5</v>
          </cell>
          <cell r="AB102">
            <v>95</v>
          </cell>
          <cell r="AC102">
            <v>0</v>
          </cell>
          <cell r="AD102">
            <v>0</v>
          </cell>
          <cell r="AE102" t="str">
            <v>BO</v>
          </cell>
          <cell r="AF102" t="str">
            <v/>
          </cell>
          <cell r="AG102" t="str">
            <v/>
          </cell>
          <cell r="AH102" t="str">
            <v/>
          </cell>
          <cell r="AI102" t="str">
            <v/>
          </cell>
          <cell r="AJ102" t="str">
            <v>MD</v>
          </cell>
          <cell r="AK102" t="str">
            <v/>
          </cell>
          <cell r="AL102" t="str">
            <v/>
          </cell>
          <cell r="AM102" t="str">
            <v/>
          </cell>
          <cell r="AN102" t="str">
            <v/>
          </cell>
          <cell r="AO102" t="str">
            <v>BK</v>
          </cell>
          <cell r="AP102" t="str">
            <v/>
          </cell>
          <cell r="AQ102" t="str">
            <v/>
          </cell>
          <cell r="AR102" t="str">
            <v/>
          </cell>
          <cell r="AS102" t="str">
            <v/>
          </cell>
          <cell r="AT102" t="str">
            <v>DB</v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>BR</v>
          </cell>
          <cell r="AZ102" t="str">
            <v/>
          </cell>
          <cell r="BA102" t="str">
            <v/>
          </cell>
          <cell r="BB102" t="str">
            <v/>
          </cell>
          <cell r="BC102" t="str">
            <v/>
          </cell>
          <cell r="BD102" t="str">
            <v>Listnaté měkké</v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>Ostatní listnaté tvrdé</v>
          </cell>
          <cell r="BJ102" t="str">
            <v/>
          </cell>
          <cell r="BK102" t="str">
            <v/>
          </cell>
          <cell r="BL102" t="str">
            <v/>
          </cell>
          <cell r="BM102" t="str">
            <v/>
          </cell>
          <cell r="BN102" t="str">
            <v>SM,JD</v>
          </cell>
          <cell r="BO102">
            <v>35</v>
          </cell>
          <cell r="BP102">
            <v>150</v>
          </cell>
          <cell r="BQ102" t="str">
            <v/>
          </cell>
          <cell r="BR102" t="str">
            <v/>
          </cell>
          <cell r="BS102" t="str">
            <v>BO</v>
          </cell>
          <cell r="BT102" t="str">
            <v/>
          </cell>
          <cell r="BU102" t="str">
            <v/>
          </cell>
          <cell r="BV102" t="str">
            <v/>
          </cell>
          <cell r="BW102" t="str">
            <v/>
          </cell>
          <cell r="BX102" t="str">
            <v>MD</v>
          </cell>
          <cell r="BY102" t="str">
            <v/>
          </cell>
          <cell r="BZ102" t="str">
            <v/>
          </cell>
          <cell r="CA102" t="str">
            <v/>
          </cell>
          <cell r="CB102" t="str">
            <v/>
          </cell>
          <cell r="CC102" t="str">
            <v>BK</v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>DB</v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>BR</v>
          </cell>
          <cell r="CN102" t="str">
            <v/>
          </cell>
          <cell r="CO102" t="str">
            <v/>
          </cell>
          <cell r="CP102" t="str">
            <v/>
          </cell>
          <cell r="CQ102" t="str">
            <v/>
          </cell>
          <cell r="CR102" t="str">
            <v>Listnaté měkké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>Ostatní listnaté tvrdé</v>
          </cell>
          <cell r="CX102" t="str">
            <v/>
          </cell>
          <cell r="CY102" t="str">
            <v/>
          </cell>
          <cell r="CZ102" t="str">
            <v/>
          </cell>
          <cell r="DA102" t="str">
            <v/>
          </cell>
          <cell r="DB102" t="str">
            <v>26.05.25 10:04:19,307737000</v>
          </cell>
          <cell r="DC102">
            <v>24750</v>
          </cell>
          <cell r="DD102">
            <v>1237.5</v>
          </cell>
          <cell r="DE102" t="str">
            <v>x573apk</v>
          </cell>
          <cell r="DF102" t="str">
            <v>1</v>
          </cell>
          <cell r="DG102">
            <v>2</v>
          </cell>
          <cell r="DH102">
            <v>100</v>
          </cell>
          <cell r="DI102" t="str">
            <v>20-50 tis.m3</v>
          </cell>
        </row>
        <row r="103">
          <cell r="A103">
            <v>323</v>
          </cell>
          <cell r="B103">
            <v>45800.49596064815</v>
          </cell>
          <cell r="C103" t="str">
            <v>48910066</v>
          </cell>
          <cell r="D103" t="str">
            <v>hausner@hausner.cz</v>
          </cell>
          <cell r="E103" t="str">
            <v>Hausner Zdeněk</v>
          </cell>
          <cell r="F103" t="str">
            <v>606795018</v>
          </cell>
          <cell r="G103" t="str">
            <v>DŘEVOPODNIK HAUSNER s.r.o.</v>
          </cell>
          <cell r="H103" t="str">
            <v>Kroměříž</v>
          </cell>
          <cell r="I103" t="str">
            <v>Koryčany</v>
          </cell>
          <cell r="J103" t="str">
            <v>Nádražní 797</v>
          </cell>
          <cell r="L103" t="str">
            <v>76805</v>
          </cell>
          <cell r="M103" t="str">
            <v>001</v>
          </cell>
          <cell r="T103" t="str">
            <v>Elektronická</v>
          </cell>
          <cell r="U103" t="str">
            <v>Automobilová i železniční</v>
          </cell>
          <cell r="V103">
            <v>50000</v>
          </cell>
          <cell r="W103">
            <v>50000</v>
          </cell>
          <cell r="X103">
            <v>55000</v>
          </cell>
          <cell r="Y103">
            <v>60000</v>
          </cell>
          <cell r="Z103" t="str">
            <v>SM,JD</v>
          </cell>
          <cell r="AA103">
            <v>0</v>
          </cell>
          <cell r="AB103" t="str">
            <v/>
          </cell>
          <cell r="AC103" t="str">
            <v/>
          </cell>
          <cell r="AD103" t="str">
            <v/>
          </cell>
          <cell r="AE103" t="str">
            <v>BO</v>
          </cell>
          <cell r="AF103" t="str">
            <v/>
          </cell>
          <cell r="AG103" t="str">
            <v/>
          </cell>
          <cell r="AH103" t="str">
            <v/>
          </cell>
          <cell r="AI103" t="str">
            <v/>
          </cell>
          <cell r="AJ103" t="str">
            <v>MD</v>
          </cell>
          <cell r="AK103">
            <v>80</v>
          </cell>
          <cell r="AL103">
            <v>20</v>
          </cell>
          <cell r="AM103" t="str">
            <v/>
          </cell>
          <cell r="AN103" t="str">
            <v/>
          </cell>
          <cell r="AO103" t="str">
            <v>BK</v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 t="str">
            <v>DB</v>
          </cell>
          <cell r="AU103" t="str">
            <v/>
          </cell>
          <cell r="AV103" t="str">
            <v/>
          </cell>
          <cell r="AW103" t="str">
            <v/>
          </cell>
          <cell r="AX103" t="str">
            <v/>
          </cell>
          <cell r="AY103" t="str">
            <v>BR</v>
          </cell>
          <cell r="AZ103" t="str">
            <v/>
          </cell>
          <cell r="BA103" t="str">
            <v/>
          </cell>
          <cell r="BB103" t="str">
            <v/>
          </cell>
          <cell r="BC103" t="str">
            <v/>
          </cell>
          <cell r="BD103" t="str">
            <v>Listnaté měkké</v>
          </cell>
          <cell r="BE103" t="str">
            <v/>
          </cell>
          <cell r="BF103" t="str">
            <v/>
          </cell>
          <cell r="BG103" t="str">
            <v/>
          </cell>
          <cell r="BH103" t="str">
            <v/>
          </cell>
          <cell r="BI103" t="str">
            <v>Ostatní listnaté tvrdé</v>
          </cell>
          <cell r="BJ103" t="str">
            <v/>
          </cell>
          <cell r="BK103" t="str">
            <v/>
          </cell>
          <cell r="BL103" t="str">
            <v/>
          </cell>
          <cell r="BM103" t="str">
            <v/>
          </cell>
          <cell r="BN103" t="str">
            <v>SM,JD</v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 t="str">
            <v>BO</v>
          </cell>
          <cell r="BT103" t="str">
            <v/>
          </cell>
          <cell r="BU103" t="str">
            <v/>
          </cell>
          <cell r="BV103" t="str">
            <v/>
          </cell>
          <cell r="BW103" t="str">
            <v/>
          </cell>
          <cell r="BX103" t="str">
            <v>MD</v>
          </cell>
          <cell r="BY103">
            <v>15</v>
          </cell>
          <cell r="BZ103">
            <v>90</v>
          </cell>
          <cell r="CA103" t="str">
            <v/>
          </cell>
          <cell r="CB103" t="str">
            <v/>
          </cell>
          <cell r="CC103" t="str">
            <v>BK</v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>DB</v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>BR</v>
          </cell>
          <cell r="CN103" t="str">
            <v/>
          </cell>
          <cell r="CO103" t="str">
            <v/>
          </cell>
          <cell r="CP103" t="str">
            <v/>
          </cell>
          <cell r="CQ103" t="str">
            <v/>
          </cell>
          <cell r="CR103" t="str">
            <v>Listnaté měkké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>Ostatní listnaté tvrdé</v>
          </cell>
          <cell r="CX103" t="str">
            <v/>
          </cell>
          <cell r="CY103" t="str">
            <v/>
          </cell>
          <cell r="CZ103" t="str">
            <v/>
          </cell>
          <cell r="DA103" t="str">
            <v/>
          </cell>
          <cell r="DB103" t="str">
            <v>26.05.25 10:04:19,299618000</v>
          </cell>
          <cell r="DC103">
            <v>52500</v>
          </cell>
          <cell r="DD103">
            <v>0</v>
          </cell>
          <cell r="DE103" t="str">
            <v>xcu2be5</v>
          </cell>
          <cell r="DF103" t="str">
            <v>1</v>
          </cell>
          <cell r="DG103">
            <v>3</v>
          </cell>
          <cell r="DH103">
            <v>100</v>
          </cell>
          <cell r="DI103" t="str">
            <v>50-100 tis.m3</v>
          </cell>
        </row>
        <row r="104">
          <cell r="A104">
            <v>324</v>
          </cell>
          <cell r="B104">
            <v>45800.539884259262</v>
          </cell>
          <cell r="C104" t="str">
            <v>62156489</v>
          </cell>
          <cell r="D104" t="str">
            <v>zbynek.mikulasek@mendelu.cz</v>
          </cell>
          <cell r="E104" t="str">
            <v>prof. Dr. Ing. Jan Mareš, rektor</v>
          </cell>
          <cell r="F104" t="str">
            <v>+420 545 131 111</v>
          </cell>
          <cell r="G104" t="str">
            <v>Mendelova univerzita v Brně</v>
          </cell>
          <cell r="H104" t="str">
            <v>Brno-město</v>
          </cell>
          <cell r="I104" t="str">
            <v>Brno</v>
          </cell>
          <cell r="J104" t="str">
            <v>Zemědělská 1665/1</v>
          </cell>
          <cell r="L104" t="str">
            <v>61300</v>
          </cell>
          <cell r="M104" t="str">
            <v>001</v>
          </cell>
          <cell r="N104" t="str">
            <v>Školní lesní podnik Masarykův les Křtiny - pila Olomučany</v>
          </cell>
          <cell r="O104" t="str">
            <v>Blansko</v>
          </cell>
          <cell r="P104" t="str">
            <v>Olomučany</v>
          </cell>
          <cell r="Q104" t="str">
            <v>Olomučany ev.č. 199</v>
          </cell>
          <cell r="S104" t="str">
            <v>679 03</v>
          </cell>
          <cell r="T104" t="str">
            <v>Elektronická</v>
          </cell>
          <cell r="U104" t="str">
            <v>Automobilová</v>
          </cell>
          <cell r="V104">
            <v>6936</v>
          </cell>
          <cell r="W104">
            <v>6255</v>
          </cell>
          <cell r="X104">
            <v>6645</v>
          </cell>
          <cell r="Y104">
            <v>4200</v>
          </cell>
          <cell r="Z104" t="str">
            <v>SM,JD</v>
          </cell>
          <cell r="AA104">
            <v>17</v>
          </cell>
          <cell r="AB104">
            <v>3</v>
          </cell>
          <cell r="AC104">
            <v>0</v>
          </cell>
          <cell r="AD104">
            <v>0</v>
          </cell>
          <cell r="AE104" t="str">
            <v>BO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MD</v>
          </cell>
          <cell r="AK104">
            <v>22</v>
          </cell>
          <cell r="AL104">
            <v>5</v>
          </cell>
          <cell r="AM104">
            <v>0</v>
          </cell>
          <cell r="AN104">
            <v>0</v>
          </cell>
          <cell r="AO104" t="str">
            <v>BK</v>
          </cell>
          <cell r="AP104">
            <v>30</v>
          </cell>
          <cell r="AQ104">
            <v>9</v>
          </cell>
          <cell r="AR104">
            <v>0</v>
          </cell>
          <cell r="AS104">
            <v>0</v>
          </cell>
          <cell r="AT104" t="str">
            <v>DB</v>
          </cell>
          <cell r="AU104">
            <v>12</v>
          </cell>
          <cell r="AV104">
            <v>0</v>
          </cell>
          <cell r="AW104">
            <v>0</v>
          </cell>
          <cell r="AX104">
            <v>0</v>
          </cell>
          <cell r="AY104" t="str">
            <v>BR</v>
          </cell>
          <cell r="AZ104">
            <v>0</v>
          </cell>
          <cell r="BA104" t="str">
            <v/>
          </cell>
          <cell r="BB104" t="str">
            <v/>
          </cell>
          <cell r="BC104" t="str">
            <v/>
          </cell>
          <cell r="BD104" t="str">
            <v>Listnaté měkké</v>
          </cell>
          <cell r="BE104">
            <v>1</v>
          </cell>
          <cell r="BF104" t="str">
            <v/>
          </cell>
          <cell r="BG104" t="str">
            <v/>
          </cell>
          <cell r="BH104" t="str">
            <v/>
          </cell>
          <cell r="BI104" t="str">
            <v>Ostatní listnaté tvrdé</v>
          </cell>
          <cell r="BJ104">
            <v>1</v>
          </cell>
          <cell r="BK104" t="str">
            <v/>
          </cell>
          <cell r="BL104" t="str">
            <v/>
          </cell>
          <cell r="BM104" t="str">
            <v/>
          </cell>
          <cell r="BN104" t="str">
            <v>SM,JD</v>
          </cell>
          <cell r="BO104">
            <v>20</v>
          </cell>
          <cell r="BP104">
            <v>50</v>
          </cell>
          <cell r="BQ104" t="str">
            <v/>
          </cell>
          <cell r="BR104" t="str">
            <v/>
          </cell>
          <cell r="BS104" t="str">
            <v>BO</v>
          </cell>
          <cell r="BT104" t="str">
            <v/>
          </cell>
          <cell r="BU104" t="str">
            <v/>
          </cell>
          <cell r="BV104" t="str">
            <v/>
          </cell>
          <cell r="BW104" t="str">
            <v/>
          </cell>
          <cell r="BX104" t="str">
            <v>MD</v>
          </cell>
          <cell r="BY104">
            <v>20</v>
          </cell>
          <cell r="BZ104">
            <v>60</v>
          </cell>
          <cell r="CA104" t="str">
            <v/>
          </cell>
          <cell r="CB104" t="str">
            <v/>
          </cell>
          <cell r="CC104" t="str">
            <v>BK</v>
          </cell>
          <cell r="CD104">
            <v>30</v>
          </cell>
          <cell r="CE104">
            <v>60</v>
          </cell>
          <cell r="CF104" t="str">
            <v/>
          </cell>
          <cell r="CG104" t="str">
            <v/>
          </cell>
          <cell r="CH104" t="str">
            <v>DB</v>
          </cell>
          <cell r="CI104">
            <v>25</v>
          </cell>
          <cell r="CJ104">
            <v>60</v>
          </cell>
          <cell r="CK104" t="str">
            <v/>
          </cell>
          <cell r="CL104" t="str">
            <v/>
          </cell>
          <cell r="CM104" t="str">
            <v>BR</v>
          </cell>
          <cell r="CN104" t="str">
            <v/>
          </cell>
          <cell r="CO104" t="str">
            <v/>
          </cell>
          <cell r="CP104" t="str">
            <v/>
          </cell>
          <cell r="CQ104" t="str">
            <v/>
          </cell>
          <cell r="CR104" t="str">
            <v>Listnaté měkké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>Ostatní listnaté tvrdé</v>
          </cell>
          <cell r="CX104" t="str">
            <v/>
          </cell>
          <cell r="CY104" t="str">
            <v/>
          </cell>
          <cell r="CZ104" t="str">
            <v/>
          </cell>
          <cell r="DA104" t="str">
            <v/>
          </cell>
          <cell r="DB104" t="str">
            <v>26.05.25 10:04:19,293408000</v>
          </cell>
          <cell r="DC104">
            <v>6450</v>
          </cell>
          <cell r="DD104">
            <v>1096.5</v>
          </cell>
          <cell r="DE104" t="str">
            <v>85ij9b</v>
          </cell>
          <cell r="DF104" t="str">
            <v>1</v>
          </cell>
          <cell r="DG104">
            <v>2</v>
          </cell>
          <cell r="DH104">
            <v>100</v>
          </cell>
          <cell r="DI104" t="str">
            <v>5-10 tis.m3</v>
          </cell>
        </row>
        <row r="105">
          <cell r="A105">
            <v>326</v>
          </cell>
          <cell r="B105">
            <v>45800.702037037037</v>
          </cell>
          <cell r="C105" t="str">
            <v>65207459</v>
          </cell>
          <cell r="D105" t="str">
            <v>plisekrezivo@gmail.com</v>
          </cell>
          <cell r="E105" t="str">
            <v>Plíšek Jan</v>
          </cell>
          <cell r="F105" t="str">
            <v>777276860</v>
          </cell>
          <cell r="G105" t="str">
            <v>Jan Plíšek</v>
          </cell>
          <cell r="H105" t="str">
            <v>Chrudim</v>
          </cell>
          <cell r="I105" t="str">
            <v>Hlinsko</v>
          </cell>
          <cell r="J105" t="str">
            <v>U Tvrze 294</v>
          </cell>
          <cell r="L105" t="str">
            <v>53901</v>
          </cell>
          <cell r="M105" t="str">
            <v>001</v>
          </cell>
          <cell r="N105" t="str">
            <v>Pila - dřevoprodej</v>
          </cell>
          <cell r="O105" t="str">
            <v>Chrudim</v>
          </cell>
          <cell r="P105" t="str">
            <v>Hlinsko</v>
          </cell>
          <cell r="Q105" t="str">
            <v>Vítanov - Veselka 67</v>
          </cell>
          <cell r="S105" t="str">
            <v>53901</v>
          </cell>
          <cell r="T105" t="str">
            <v>Manuální</v>
          </cell>
          <cell r="U105" t="str">
            <v>Automobilová</v>
          </cell>
          <cell r="V105">
            <v>1500</v>
          </cell>
          <cell r="W105">
            <v>1500</v>
          </cell>
          <cell r="X105">
            <v>1500</v>
          </cell>
          <cell r="Y105">
            <v>1500</v>
          </cell>
          <cell r="Z105" t="str">
            <v>SM,JD</v>
          </cell>
          <cell r="AA105">
            <v>53</v>
          </cell>
          <cell r="AB105">
            <v>30</v>
          </cell>
          <cell r="AC105" t="str">
            <v/>
          </cell>
          <cell r="AD105" t="str">
            <v/>
          </cell>
          <cell r="AE105" t="str">
            <v>BO</v>
          </cell>
          <cell r="AF105">
            <v>2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>MD</v>
          </cell>
          <cell r="AK105">
            <v>5</v>
          </cell>
          <cell r="AL105" t="str">
            <v/>
          </cell>
          <cell r="AM105" t="str">
            <v/>
          </cell>
          <cell r="AN105" t="str">
            <v/>
          </cell>
          <cell r="AO105" t="str">
            <v>BK</v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>DB</v>
          </cell>
          <cell r="AU105">
            <v>5</v>
          </cell>
          <cell r="AV105" t="str">
            <v/>
          </cell>
          <cell r="AW105" t="str">
            <v/>
          </cell>
          <cell r="AX105" t="str">
            <v/>
          </cell>
          <cell r="AY105" t="str">
            <v>BR</v>
          </cell>
          <cell r="AZ105" t="str">
            <v/>
          </cell>
          <cell r="BA105" t="str">
            <v/>
          </cell>
          <cell r="BB105" t="str">
            <v/>
          </cell>
          <cell r="BC105" t="str">
            <v/>
          </cell>
          <cell r="BD105" t="str">
            <v>Listnaté měkké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>Ostatní listnaté tvrdé</v>
          </cell>
          <cell r="BJ105">
            <v>5</v>
          </cell>
          <cell r="BK105" t="str">
            <v/>
          </cell>
          <cell r="BL105" t="str">
            <v/>
          </cell>
          <cell r="BM105" t="str">
            <v/>
          </cell>
          <cell r="BN105" t="str">
            <v>SM,JD</v>
          </cell>
          <cell r="BO105">
            <v>30</v>
          </cell>
          <cell r="BP105">
            <v>70</v>
          </cell>
          <cell r="BQ105" t="str">
            <v/>
          </cell>
          <cell r="BR105" t="str">
            <v/>
          </cell>
          <cell r="BS105" t="str">
            <v>BO</v>
          </cell>
          <cell r="BT105">
            <v>30</v>
          </cell>
          <cell r="BU105">
            <v>70</v>
          </cell>
          <cell r="BV105" t="str">
            <v/>
          </cell>
          <cell r="BW105" t="str">
            <v/>
          </cell>
          <cell r="BX105" t="str">
            <v>MD</v>
          </cell>
          <cell r="BY105">
            <v>30</v>
          </cell>
          <cell r="BZ105">
            <v>70</v>
          </cell>
          <cell r="CA105" t="str">
            <v/>
          </cell>
          <cell r="CB105" t="str">
            <v/>
          </cell>
          <cell r="CC105" t="str">
            <v>BK</v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>DB</v>
          </cell>
          <cell r="CI105">
            <v>30</v>
          </cell>
          <cell r="CJ105">
            <v>80</v>
          </cell>
          <cell r="CK105" t="str">
            <v/>
          </cell>
          <cell r="CL105" t="str">
            <v/>
          </cell>
          <cell r="CM105" t="str">
            <v>BR</v>
          </cell>
          <cell r="CN105" t="str">
            <v/>
          </cell>
          <cell r="CO105" t="str">
            <v/>
          </cell>
          <cell r="CP105" t="str">
            <v/>
          </cell>
          <cell r="CQ105" t="str">
            <v/>
          </cell>
          <cell r="CR105" t="str">
            <v>Listnaté měkké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>Ostatní listnaté tvrdé</v>
          </cell>
          <cell r="CX105">
            <v>30</v>
          </cell>
          <cell r="CY105">
            <v>80</v>
          </cell>
          <cell r="CZ105" t="str">
            <v/>
          </cell>
          <cell r="DA105" t="str">
            <v/>
          </cell>
          <cell r="DB105" t="str">
            <v>26.05.25 10:04:19,276002000</v>
          </cell>
          <cell r="DC105">
            <v>1500</v>
          </cell>
          <cell r="DD105">
            <v>795</v>
          </cell>
          <cell r="DF105" t="str">
            <v>1</v>
          </cell>
          <cell r="DG105">
            <v>2</v>
          </cell>
          <cell r="DH105">
            <v>100</v>
          </cell>
          <cell r="DI105" t="str">
            <v>do 2,5 tis.m3</v>
          </cell>
        </row>
        <row r="106">
          <cell r="A106">
            <v>327</v>
          </cell>
          <cell r="B106">
            <v>45801.398090277777</v>
          </cell>
          <cell r="C106" t="str">
            <v>27310876</v>
          </cell>
          <cell r="D106" t="str">
            <v>stemberk@ablignum.cz</v>
          </cell>
          <cell r="E106" t="str">
            <v>Maroš Petr</v>
          </cell>
          <cell r="F106" t="str">
            <v>+420776647764</v>
          </cell>
          <cell r="G106" t="str">
            <v>ABL Petrovice s.r.o.</v>
          </cell>
          <cell r="H106" t="str">
            <v>Příbram</v>
          </cell>
          <cell r="I106" t="str">
            <v>Petrovice</v>
          </cell>
          <cell r="J106" t="str">
            <v>200</v>
          </cell>
          <cell r="L106" t="str">
            <v>26255</v>
          </cell>
          <cell r="M106" t="str">
            <v>001</v>
          </cell>
          <cell r="T106" t="str">
            <v>Manuální</v>
          </cell>
          <cell r="U106" t="str">
            <v>Automobilová</v>
          </cell>
          <cell r="V106">
            <v>11000</v>
          </cell>
          <cell r="W106">
            <v>10500</v>
          </cell>
          <cell r="X106">
            <v>9800</v>
          </cell>
          <cell r="Y106">
            <v>10000</v>
          </cell>
          <cell r="Z106" t="str">
            <v>SM,JD</v>
          </cell>
          <cell r="AA106">
            <v>59</v>
          </cell>
          <cell r="AB106" t="str">
            <v/>
          </cell>
          <cell r="AC106" t="str">
            <v/>
          </cell>
          <cell r="AD106" t="str">
            <v/>
          </cell>
          <cell r="AE106" t="str">
            <v>BO</v>
          </cell>
          <cell r="AF106">
            <v>40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>MD</v>
          </cell>
          <cell r="AK106">
            <v>1</v>
          </cell>
          <cell r="AL106" t="str">
            <v/>
          </cell>
          <cell r="AM106" t="str">
            <v/>
          </cell>
          <cell r="AN106" t="str">
            <v/>
          </cell>
          <cell r="AO106" t="str">
            <v>BK</v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>DB</v>
          </cell>
          <cell r="AU106" t="str">
            <v/>
          </cell>
          <cell r="AV106" t="str">
            <v/>
          </cell>
          <cell r="AW106" t="str">
            <v/>
          </cell>
          <cell r="AX106" t="str">
            <v/>
          </cell>
          <cell r="AY106" t="str">
            <v>BR</v>
          </cell>
          <cell r="AZ106" t="str">
            <v/>
          </cell>
          <cell r="BA106" t="str">
            <v/>
          </cell>
          <cell r="BB106" t="str">
            <v/>
          </cell>
          <cell r="BC106" t="str">
            <v/>
          </cell>
          <cell r="BD106" t="str">
            <v>Listnaté měkké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>Ostatní listnaté tvrdé</v>
          </cell>
          <cell r="BJ106" t="str">
            <v/>
          </cell>
          <cell r="BK106" t="str">
            <v/>
          </cell>
          <cell r="BL106" t="str">
            <v/>
          </cell>
          <cell r="BM106" t="str">
            <v/>
          </cell>
          <cell r="BN106" t="str">
            <v>SM,JD</v>
          </cell>
          <cell r="BO106">
            <v>25</v>
          </cell>
          <cell r="BP106">
            <v>40</v>
          </cell>
          <cell r="BQ106" t="str">
            <v/>
          </cell>
          <cell r="BR106" t="str">
            <v/>
          </cell>
          <cell r="BS106" t="str">
            <v>BO</v>
          </cell>
          <cell r="BT106">
            <v>25</v>
          </cell>
          <cell r="BU106">
            <v>40</v>
          </cell>
          <cell r="BV106" t="str">
            <v/>
          </cell>
          <cell r="BW106" t="str">
            <v/>
          </cell>
          <cell r="BX106" t="str">
            <v>MD</v>
          </cell>
          <cell r="BY106">
            <v>25</v>
          </cell>
          <cell r="BZ106">
            <v>40</v>
          </cell>
          <cell r="CA106" t="str">
            <v/>
          </cell>
          <cell r="CB106" t="str">
            <v/>
          </cell>
          <cell r="CC106" t="str">
            <v>BK</v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>DB</v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>BR</v>
          </cell>
          <cell r="CN106" t="str">
            <v/>
          </cell>
          <cell r="CO106" t="str">
            <v/>
          </cell>
          <cell r="CP106" t="str">
            <v/>
          </cell>
          <cell r="CQ106" t="str">
            <v/>
          </cell>
          <cell r="CR106" t="str">
            <v>Listnaté měkké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>Ostatní listnaté tvrdé</v>
          </cell>
          <cell r="CX106" t="str">
            <v/>
          </cell>
          <cell r="CY106" t="str">
            <v/>
          </cell>
          <cell r="CZ106" t="str">
            <v/>
          </cell>
          <cell r="DA106" t="str">
            <v/>
          </cell>
          <cell r="DB106" t="str">
            <v>26.05.25 10:04:19,267223000</v>
          </cell>
          <cell r="DC106">
            <v>10150</v>
          </cell>
          <cell r="DD106">
            <v>5988.5</v>
          </cell>
          <cell r="DE106" t="str">
            <v>85nq8bd</v>
          </cell>
          <cell r="DF106" t="str">
            <v>1</v>
          </cell>
          <cell r="DG106">
            <v>2</v>
          </cell>
          <cell r="DH106">
            <v>100</v>
          </cell>
          <cell r="DI106" t="str">
            <v>10-20 tis.m3</v>
          </cell>
        </row>
        <row r="107">
          <cell r="A107">
            <v>341</v>
          </cell>
          <cell r="B107">
            <v>45803.157349537039</v>
          </cell>
          <cell r="C107" t="str">
            <v>28642660</v>
          </cell>
          <cell r="D107" t="str">
            <v>info@stusek.cz</v>
          </cell>
          <cell r="E107" t="str">
            <v>Ing.Štůsek Zdeněk</v>
          </cell>
          <cell r="F107" t="str">
            <v>731104438</v>
          </cell>
          <cell r="G107" t="str">
            <v>Štůsek DVB s.r.o</v>
          </cell>
          <cell r="H107" t="str">
            <v>Vsetín</v>
          </cell>
          <cell r="I107" t="str">
            <v>Valašská Bystřice</v>
          </cell>
          <cell r="J107" t="str">
            <v>73</v>
          </cell>
          <cell r="L107" t="str">
            <v>75627</v>
          </cell>
          <cell r="M107" t="str">
            <v>001</v>
          </cell>
          <cell r="T107" t="str">
            <v>Manuální</v>
          </cell>
          <cell r="U107" t="str">
            <v>Automobilová</v>
          </cell>
          <cell r="V107">
            <v>7000</v>
          </cell>
          <cell r="W107">
            <v>7000</v>
          </cell>
          <cell r="X107">
            <v>7000</v>
          </cell>
          <cell r="Y107">
            <v>7000</v>
          </cell>
          <cell r="Z107" t="str">
            <v>SM,JD</v>
          </cell>
          <cell r="AA107">
            <v>0</v>
          </cell>
          <cell r="AB107" t="str">
            <v/>
          </cell>
          <cell r="AC107" t="str">
            <v/>
          </cell>
          <cell r="AD107" t="str">
            <v/>
          </cell>
          <cell r="AE107" t="str">
            <v>BO</v>
          </cell>
          <cell r="AF107" t="str">
            <v/>
          </cell>
          <cell r="AG107" t="str">
            <v/>
          </cell>
          <cell r="AH107" t="str">
            <v/>
          </cell>
          <cell r="AI107" t="str">
            <v/>
          </cell>
          <cell r="AJ107" t="str">
            <v>MD</v>
          </cell>
          <cell r="AK107" t="str">
            <v/>
          </cell>
          <cell r="AL107" t="str">
            <v/>
          </cell>
          <cell r="AM107" t="str">
            <v/>
          </cell>
          <cell r="AN107" t="str">
            <v/>
          </cell>
          <cell r="AO107" t="str">
            <v>BK</v>
          </cell>
          <cell r="AP107">
            <v>5</v>
          </cell>
          <cell r="AQ107">
            <v>5</v>
          </cell>
          <cell r="AR107" t="str">
            <v/>
          </cell>
          <cell r="AS107" t="str">
            <v/>
          </cell>
          <cell r="AT107" t="str">
            <v>DB</v>
          </cell>
          <cell r="AU107" t="str">
            <v/>
          </cell>
          <cell r="AV107" t="str">
            <v/>
          </cell>
          <cell r="AW107" t="str">
            <v/>
          </cell>
          <cell r="AX107" t="str">
            <v/>
          </cell>
          <cell r="AY107" t="str">
            <v>BR</v>
          </cell>
          <cell r="AZ107" t="str">
            <v/>
          </cell>
          <cell r="BA107" t="str">
            <v/>
          </cell>
          <cell r="BB107" t="str">
            <v/>
          </cell>
          <cell r="BC107" t="str">
            <v/>
          </cell>
          <cell r="BD107" t="str">
            <v>Listnaté měkké</v>
          </cell>
          <cell r="BE107">
            <v>10</v>
          </cell>
          <cell r="BF107">
            <v>10</v>
          </cell>
          <cell r="BG107" t="str">
            <v/>
          </cell>
          <cell r="BH107" t="str">
            <v/>
          </cell>
          <cell r="BI107" t="str">
            <v>Ostatní listnaté tvrdé</v>
          </cell>
          <cell r="BJ107">
            <v>50</v>
          </cell>
          <cell r="BK107">
            <v>20</v>
          </cell>
          <cell r="BL107" t="str">
            <v/>
          </cell>
          <cell r="BM107" t="str">
            <v/>
          </cell>
          <cell r="BN107" t="str">
            <v>SM,JD</v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 t="str">
            <v>BO</v>
          </cell>
          <cell r="BT107" t="str">
            <v/>
          </cell>
          <cell r="BU107" t="str">
            <v/>
          </cell>
          <cell r="BV107" t="str">
            <v/>
          </cell>
          <cell r="BW107" t="str">
            <v/>
          </cell>
          <cell r="BX107" t="str">
            <v>MD</v>
          </cell>
          <cell r="BY107" t="str">
            <v/>
          </cell>
          <cell r="BZ107" t="str">
            <v/>
          </cell>
          <cell r="CA107" t="str">
            <v/>
          </cell>
          <cell r="CB107" t="str">
            <v/>
          </cell>
          <cell r="CC107" t="str">
            <v>BK</v>
          </cell>
          <cell r="CD107">
            <v>25</v>
          </cell>
          <cell r="CE107" t="str">
            <v/>
          </cell>
          <cell r="CF107" t="str">
            <v/>
          </cell>
          <cell r="CG107" t="str">
            <v/>
          </cell>
          <cell r="CH107" t="str">
            <v>DB</v>
          </cell>
          <cell r="CI107" t="str">
            <v/>
          </cell>
          <cell r="CJ107" t="str">
            <v/>
          </cell>
          <cell r="CK107" t="str">
            <v/>
          </cell>
          <cell r="CL107" t="str">
            <v/>
          </cell>
          <cell r="CM107" t="str">
            <v>BR</v>
          </cell>
          <cell r="CN107" t="str">
            <v/>
          </cell>
          <cell r="CO107" t="str">
            <v/>
          </cell>
          <cell r="CP107" t="str">
            <v/>
          </cell>
          <cell r="CQ107" t="str">
            <v/>
          </cell>
          <cell r="CR107" t="str">
            <v>Listnaté měkké</v>
          </cell>
          <cell r="CS107">
            <v>25</v>
          </cell>
          <cell r="CT107" t="str">
            <v/>
          </cell>
          <cell r="CU107" t="str">
            <v/>
          </cell>
          <cell r="CV107" t="str">
            <v/>
          </cell>
          <cell r="CW107" t="str">
            <v>Ostatní listnaté tvrdé</v>
          </cell>
          <cell r="CX107">
            <v>25</v>
          </cell>
          <cell r="CY107" t="str">
            <v/>
          </cell>
          <cell r="CZ107" t="str">
            <v/>
          </cell>
          <cell r="DA107" t="str">
            <v/>
          </cell>
          <cell r="DB107" t="str">
            <v>26.05.25 10:04:19,259739000</v>
          </cell>
          <cell r="DC107">
            <v>7000</v>
          </cell>
          <cell r="DD107">
            <v>0</v>
          </cell>
          <cell r="DE107" t="str">
            <v>agfwrsy</v>
          </cell>
          <cell r="DF107" t="str">
            <v>1</v>
          </cell>
          <cell r="DG107">
            <v>2</v>
          </cell>
          <cell r="DH107">
            <v>100</v>
          </cell>
          <cell r="DI107" t="str">
            <v>5-10 tis.m3</v>
          </cell>
        </row>
        <row r="108">
          <cell r="A108">
            <v>342</v>
          </cell>
          <cell r="B108">
            <v>45803.246238425927</v>
          </cell>
          <cell r="C108" t="str">
            <v>47672650</v>
          </cell>
          <cell r="D108" t="str">
            <v>roznovsko@email.cz</v>
          </cell>
          <cell r="E108" t="str">
            <v>Vítězslav Baroš</v>
          </cell>
          <cell r="F108" t="str">
            <v>776387358</v>
          </cell>
          <cell r="G108" t="str">
            <v>Zemědělské obchodní družstvo Rožnovsko</v>
          </cell>
          <cell r="H108" t="str">
            <v>Vsetín</v>
          </cell>
          <cell r="I108" t="str">
            <v>Vigantice</v>
          </cell>
          <cell r="J108" t="str">
            <v>278</v>
          </cell>
          <cell r="L108" t="str">
            <v>75661</v>
          </cell>
          <cell r="M108" t="str">
            <v>001</v>
          </cell>
          <cell r="O108" t="str">
            <v>Vsetín</v>
          </cell>
          <cell r="P108" t="str">
            <v>Rožnov pod Radhoštěm</v>
          </cell>
          <cell r="Q108" t="str">
            <v>Hážovice 2820</v>
          </cell>
          <cell r="S108" t="str">
            <v>75661</v>
          </cell>
          <cell r="T108" t="str">
            <v>Manuální</v>
          </cell>
          <cell r="U108" t="str">
            <v>Automobilová</v>
          </cell>
          <cell r="V108">
            <v>1438</v>
          </cell>
          <cell r="W108">
            <v>847</v>
          </cell>
          <cell r="X108">
            <v>646</v>
          </cell>
          <cell r="Y108">
            <v>800</v>
          </cell>
          <cell r="Z108" t="str">
            <v>SM,JD</v>
          </cell>
          <cell r="AA108">
            <v>40</v>
          </cell>
          <cell r="AB108">
            <v>10</v>
          </cell>
          <cell r="AC108">
            <v>30</v>
          </cell>
          <cell r="AD108">
            <v>10</v>
          </cell>
          <cell r="AE108" t="str">
            <v>BO</v>
          </cell>
          <cell r="AF108" t="str">
            <v/>
          </cell>
          <cell r="AG108" t="str">
            <v/>
          </cell>
          <cell r="AH108" t="str">
            <v/>
          </cell>
          <cell r="AI108" t="str">
            <v/>
          </cell>
          <cell r="AJ108" t="str">
            <v>MD</v>
          </cell>
          <cell r="AK108">
            <v>10</v>
          </cell>
          <cell r="AL108" t="str">
            <v/>
          </cell>
          <cell r="AM108" t="str">
            <v/>
          </cell>
          <cell r="AN108" t="str">
            <v/>
          </cell>
          <cell r="AO108" t="str">
            <v>BK</v>
          </cell>
          <cell r="AP108" t="str">
            <v/>
          </cell>
          <cell r="AQ108" t="str">
            <v/>
          </cell>
          <cell r="AR108" t="str">
            <v/>
          </cell>
          <cell r="AS108" t="str">
            <v/>
          </cell>
          <cell r="AT108" t="str">
            <v>DB</v>
          </cell>
          <cell r="AU108" t="str">
            <v/>
          </cell>
          <cell r="AV108" t="str">
            <v/>
          </cell>
          <cell r="AW108" t="str">
            <v/>
          </cell>
          <cell r="AX108" t="str">
            <v/>
          </cell>
          <cell r="AY108" t="str">
            <v>BR</v>
          </cell>
          <cell r="AZ108" t="str">
            <v/>
          </cell>
          <cell r="BA108" t="str">
            <v/>
          </cell>
          <cell r="BB108" t="str">
            <v/>
          </cell>
          <cell r="BC108" t="str">
            <v/>
          </cell>
          <cell r="BD108" t="str">
            <v>Listnaté měkké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>Ostatní listnaté tvrdé</v>
          </cell>
          <cell r="BJ108" t="str">
            <v/>
          </cell>
          <cell r="BK108" t="str">
            <v/>
          </cell>
          <cell r="BL108" t="str">
            <v/>
          </cell>
          <cell r="BM108" t="str">
            <v/>
          </cell>
          <cell r="BN108" t="str">
            <v>SM,JD</v>
          </cell>
          <cell r="BO108">
            <v>20</v>
          </cell>
          <cell r="BP108">
            <v>40</v>
          </cell>
          <cell r="BQ108">
            <v>15</v>
          </cell>
          <cell r="BR108">
            <v>50</v>
          </cell>
          <cell r="BS108" t="str">
            <v>BO</v>
          </cell>
          <cell r="BT108" t="str">
            <v/>
          </cell>
          <cell r="BU108" t="str">
            <v/>
          </cell>
          <cell r="BV108" t="str">
            <v/>
          </cell>
          <cell r="BW108" t="str">
            <v/>
          </cell>
          <cell r="BX108" t="str">
            <v>MD</v>
          </cell>
          <cell r="BY108">
            <v>25</v>
          </cell>
          <cell r="BZ108">
            <v>50</v>
          </cell>
          <cell r="CA108" t="str">
            <v/>
          </cell>
          <cell r="CB108" t="str">
            <v/>
          </cell>
          <cell r="CC108" t="str">
            <v>BK</v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 t="str">
            <v>DB</v>
          </cell>
          <cell r="CI108" t="str">
            <v/>
          </cell>
          <cell r="CJ108" t="str">
            <v/>
          </cell>
          <cell r="CK108" t="str">
            <v/>
          </cell>
          <cell r="CL108" t="str">
            <v/>
          </cell>
          <cell r="CM108" t="str">
            <v>BR</v>
          </cell>
          <cell r="CN108" t="str">
            <v/>
          </cell>
          <cell r="CO108" t="str">
            <v/>
          </cell>
          <cell r="CP108" t="str">
            <v/>
          </cell>
          <cell r="CQ108" t="str">
            <v/>
          </cell>
          <cell r="CR108" t="str">
            <v>Listnaté měkké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>Ostatní listnaté tvrdé</v>
          </cell>
          <cell r="CX108" t="str">
            <v/>
          </cell>
          <cell r="CY108" t="str">
            <v/>
          </cell>
          <cell r="CZ108" t="str">
            <v/>
          </cell>
          <cell r="DA108" t="str">
            <v/>
          </cell>
          <cell r="DB108" t="str">
            <v>26.05.25 10:04:19,251769000</v>
          </cell>
          <cell r="DC108">
            <v>746.5</v>
          </cell>
          <cell r="DD108">
            <v>298.60000000000002</v>
          </cell>
          <cell r="DF108">
            <v>1</v>
          </cell>
          <cell r="DG108">
            <v>1</v>
          </cell>
          <cell r="DH108">
            <v>100</v>
          </cell>
          <cell r="DI108" t="str">
            <v>do 2,5 tis.m3</v>
          </cell>
        </row>
        <row r="109">
          <cell r="A109">
            <v>345</v>
          </cell>
          <cell r="B109">
            <v>45803.302777777775</v>
          </cell>
          <cell r="C109" t="str">
            <v>45023344</v>
          </cell>
          <cell r="D109" t="str">
            <v>martin.michal@kasalovapila.cz</v>
          </cell>
          <cell r="E109" t="str">
            <v>Kasal Lubor Mgr</v>
          </cell>
          <cell r="F109" t="str">
            <v>725528539</v>
          </cell>
          <cell r="G109" t="str">
            <v>Kasalova pila s.r.o.</v>
          </cell>
          <cell r="H109" t="str">
            <v>Jindřichův Hradec</v>
          </cell>
          <cell r="I109" t="str">
            <v>Jindřichův Hradec</v>
          </cell>
          <cell r="J109" t="str">
            <v>Jarošovská 600/II</v>
          </cell>
          <cell r="L109" t="str">
            <v>37701</v>
          </cell>
          <cell r="M109" t="str">
            <v>001</v>
          </cell>
          <cell r="P109" t="str">
            <v>Jindřichův Hradec</v>
          </cell>
          <cell r="Q109" t="str">
            <v>Jarošovská 600/II</v>
          </cell>
          <cell r="S109" t="str">
            <v>37701</v>
          </cell>
          <cell r="T109" t="str">
            <v>Manuální</v>
          </cell>
          <cell r="U109" t="str">
            <v>Automobilová</v>
          </cell>
          <cell r="V109">
            <v>12000</v>
          </cell>
          <cell r="W109">
            <v>9000</v>
          </cell>
          <cell r="X109">
            <v>6000</v>
          </cell>
          <cell r="Y109">
            <v>6000</v>
          </cell>
          <cell r="Z109" t="str">
            <v>SM,JD</v>
          </cell>
          <cell r="AA109">
            <v>80</v>
          </cell>
          <cell r="AB109">
            <v>20</v>
          </cell>
          <cell r="AC109" t="str">
            <v/>
          </cell>
          <cell r="AD109" t="str">
            <v/>
          </cell>
          <cell r="AE109" t="str">
            <v>BO</v>
          </cell>
          <cell r="AF109" t="str">
            <v/>
          </cell>
          <cell r="AG109" t="str">
            <v/>
          </cell>
          <cell r="AH109" t="str">
            <v/>
          </cell>
          <cell r="AI109" t="str">
            <v/>
          </cell>
          <cell r="AJ109" t="str">
            <v>MD</v>
          </cell>
          <cell r="AK109" t="str">
            <v/>
          </cell>
          <cell r="AL109" t="str">
            <v/>
          </cell>
          <cell r="AM109" t="str">
            <v/>
          </cell>
          <cell r="AN109" t="str">
            <v/>
          </cell>
          <cell r="AO109" t="str">
            <v>BK</v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 t="str">
            <v>DB</v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>BR</v>
          </cell>
          <cell r="AZ109" t="str">
            <v/>
          </cell>
          <cell r="BA109" t="str">
            <v/>
          </cell>
          <cell r="BB109" t="str">
            <v/>
          </cell>
          <cell r="BC109" t="str">
            <v/>
          </cell>
          <cell r="BD109" t="str">
            <v>Listnaté měkké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>Ostatní listnaté tvrdé</v>
          </cell>
          <cell r="BJ109" t="str">
            <v/>
          </cell>
          <cell r="BK109" t="str">
            <v/>
          </cell>
          <cell r="BL109" t="str">
            <v/>
          </cell>
          <cell r="BM109" t="str">
            <v/>
          </cell>
          <cell r="BN109" t="str">
            <v>SM,JD</v>
          </cell>
          <cell r="BO109">
            <v>18</v>
          </cell>
          <cell r="BP109">
            <v>60</v>
          </cell>
          <cell r="BQ109" t="str">
            <v/>
          </cell>
          <cell r="BR109" t="str">
            <v/>
          </cell>
          <cell r="BS109" t="str">
            <v>BO</v>
          </cell>
          <cell r="BT109" t="str">
            <v/>
          </cell>
          <cell r="BU109" t="str">
            <v/>
          </cell>
          <cell r="BV109" t="str">
            <v/>
          </cell>
          <cell r="BW109" t="str">
            <v/>
          </cell>
          <cell r="BX109" t="str">
            <v>MD</v>
          </cell>
          <cell r="BY109" t="str">
            <v/>
          </cell>
          <cell r="BZ109" t="str">
            <v/>
          </cell>
          <cell r="CA109" t="str">
            <v/>
          </cell>
          <cell r="CB109" t="str">
            <v/>
          </cell>
          <cell r="CC109" t="str">
            <v>BK</v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 t="str">
            <v>DB</v>
          </cell>
          <cell r="CI109" t="str">
            <v/>
          </cell>
          <cell r="CJ109" t="str">
            <v/>
          </cell>
          <cell r="CK109" t="str">
            <v/>
          </cell>
          <cell r="CL109" t="str">
            <v/>
          </cell>
          <cell r="CM109" t="str">
            <v>BR</v>
          </cell>
          <cell r="CN109" t="str">
            <v/>
          </cell>
          <cell r="CO109" t="str">
            <v/>
          </cell>
          <cell r="CP109" t="str">
            <v/>
          </cell>
          <cell r="CQ109" t="str">
            <v/>
          </cell>
          <cell r="CR109" t="str">
            <v>Listnaté měkké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>Ostatní listnaté tvrdé</v>
          </cell>
          <cell r="CX109" t="str">
            <v/>
          </cell>
          <cell r="CY109" t="str">
            <v/>
          </cell>
          <cell r="CZ109" t="str">
            <v/>
          </cell>
          <cell r="DA109" t="str">
            <v/>
          </cell>
          <cell r="DB109" t="str">
            <v>26.05.25 10:04:19,223840000</v>
          </cell>
          <cell r="DC109">
            <v>7500</v>
          </cell>
          <cell r="DD109">
            <v>6000</v>
          </cell>
          <cell r="DF109" t="str">
            <v>1</v>
          </cell>
          <cell r="DG109">
            <v>2</v>
          </cell>
          <cell r="DH109">
            <v>100</v>
          </cell>
          <cell r="DI109" t="str">
            <v>5-10 tis.m3</v>
          </cell>
        </row>
        <row r="110">
          <cell r="A110">
            <v>347</v>
          </cell>
          <cell r="B110">
            <v>45803.350821759261</v>
          </cell>
          <cell r="C110" t="str">
            <v>25535943</v>
          </cell>
          <cell r="D110" t="str">
            <v>dato.forest@tiscali.cz</v>
          </cell>
          <cell r="E110" t="str">
            <v>Sommer Jaroslav</v>
          </cell>
          <cell r="F110" t="str">
            <v>602525493</v>
          </cell>
          <cell r="G110" t="str">
            <v>DATO-FOREST s.r.o.</v>
          </cell>
          <cell r="H110" t="str">
            <v>Uherské Hradiště</v>
          </cell>
          <cell r="I110" t="str">
            <v>Bojkovice</v>
          </cell>
          <cell r="J110" t="str">
            <v>Luhačovická 618</v>
          </cell>
          <cell r="L110" t="str">
            <v>68771</v>
          </cell>
          <cell r="M110" t="str">
            <v>001</v>
          </cell>
          <cell r="T110" t="str">
            <v>Manuální</v>
          </cell>
          <cell r="U110" t="str">
            <v>Automobilová i železniční</v>
          </cell>
          <cell r="V110">
            <v>2500</v>
          </cell>
          <cell r="W110">
            <v>2500</v>
          </cell>
          <cell r="X110">
            <v>2500</v>
          </cell>
          <cell r="Y110">
            <v>2500</v>
          </cell>
          <cell r="Z110" t="str">
            <v>SM,JD</v>
          </cell>
          <cell r="AA110">
            <v>0</v>
          </cell>
          <cell r="AB110">
            <v>5</v>
          </cell>
          <cell r="AC110" t="str">
            <v/>
          </cell>
          <cell r="AD110" t="str">
            <v/>
          </cell>
          <cell r="AE110" t="str">
            <v>BO</v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>MD</v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>BK</v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>DB</v>
          </cell>
          <cell r="AU110">
            <v>30</v>
          </cell>
          <cell r="AV110" t="str">
            <v/>
          </cell>
          <cell r="AW110" t="str">
            <v/>
          </cell>
          <cell r="AX110" t="str">
            <v/>
          </cell>
          <cell r="AY110" t="str">
            <v>BR</v>
          </cell>
          <cell r="AZ110" t="str">
            <v/>
          </cell>
          <cell r="BA110" t="str">
            <v/>
          </cell>
          <cell r="BB110" t="str">
            <v/>
          </cell>
          <cell r="BC110" t="str">
            <v/>
          </cell>
          <cell r="BD110" t="str">
            <v>Listnaté měkké</v>
          </cell>
          <cell r="BE110">
            <v>20</v>
          </cell>
          <cell r="BF110" t="str">
            <v/>
          </cell>
          <cell r="BG110" t="str">
            <v/>
          </cell>
          <cell r="BH110" t="str">
            <v/>
          </cell>
          <cell r="BI110" t="str">
            <v>Ostatní listnaté tvrdé</v>
          </cell>
          <cell r="BJ110">
            <v>45</v>
          </cell>
          <cell r="BK110" t="str">
            <v/>
          </cell>
          <cell r="BL110" t="str">
            <v/>
          </cell>
          <cell r="BM110" t="str">
            <v/>
          </cell>
          <cell r="BN110" t="str">
            <v>SM,JD</v>
          </cell>
          <cell r="BO110">
            <v>25</v>
          </cell>
          <cell r="BP110">
            <v>65</v>
          </cell>
          <cell r="BQ110" t="str">
            <v/>
          </cell>
          <cell r="BR110" t="str">
            <v/>
          </cell>
          <cell r="BS110" t="str">
            <v>BO</v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>MD</v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>BK</v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>DB</v>
          </cell>
          <cell r="CI110">
            <v>28</v>
          </cell>
          <cell r="CJ110">
            <v>65</v>
          </cell>
          <cell r="CK110" t="str">
            <v/>
          </cell>
          <cell r="CL110" t="str">
            <v/>
          </cell>
          <cell r="CM110" t="str">
            <v>BR</v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>Listnaté měkké</v>
          </cell>
          <cell r="CS110">
            <v>25</v>
          </cell>
          <cell r="CT110">
            <v>65</v>
          </cell>
          <cell r="CU110" t="str">
            <v/>
          </cell>
          <cell r="CV110" t="str">
            <v/>
          </cell>
          <cell r="CW110" t="str">
            <v>Ostatní listnaté tvrdé</v>
          </cell>
          <cell r="CX110">
            <v>28</v>
          </cell>
          <cell r="CY110">
            <v>65</v>
          </cell>
          <cell r="CZ110" t="str">
            <v/>
          </cell>
          <cell r="DA110" t="str">
            <v/>
          </cell>
          <cell r="DB110" t="str">
            <v>29.05.25 10:22:24,608285000</v>
          </cell>
          <cell r="DC110">
            <v>2500</v>
          </cell>
          <cell r="DD110">
            <v>0</v>
          </cell>
          <cell r="DE110" t="str">
            <v>di9x7cc</v>
          </cell>
          <cell r="DF110" t="str">
            <v>1</v>
          </cell>
          <cell r="DG110">
            <v>2</v>
          </cell>
          <cell r="DH110">
            <v>100</v>
          </cell>
          <cell r="DI110" t="str">
            <v>do 2,5 tis.m3</v>
          </cell>
        </row>
        <row r="111">
          <cell r="A111">
            <v>349</v>
          </cell>
          <cell r="B111">
            <v>45803.357581018521</v>
          </cell>
          <cell r="C111" t="str">
            <v>60318163</v>
          </cell>
          <cell r="D111" t="str">
            <v>timber@timber.cz</v>
          </cell>
          <cell r="E111" t="str">
            <v>Pšurný Petr</v>
          </cell>
          <cell r="F111" t="str">
            <v>602506272</v>
          </cell>
          <cell r="G111" t="str">
            <v>TIMBER PRODUCTION s.r.o.</v>
          </cell>
          <cell r="H111" t="str">
            <v>Vsetín</v>
          </cell>
          <cell r="I111" t="str">
            <v>Velké Karlovice</v>
          </cell>
          <cell r="J111" t="str">
            <v>1067</v>
          </cell>
          <cell r="L111" t="str">
            <v>75606</v>
          </cell>
          <cell r="M111" t="str">
            <v>001</v>
          </cell>
          <cell r="T111" t="str">
            <v>Elektronická</v>
          </cell>
          <cell r="U111" t="str">
            <v>Automobilová</v>
          </cell>
          <cell r="V111">
            <v>20601</v>
          </cell>
          <cell r="W111">
            <v>17067</v>
          </cell>
          <cell r="X111">
            <v>13418</v>
          </cell>
          <cell r="Y111">
            <v>15000</v>
          </cell>
          <cell r="Z111" t="str">
            <v>SM,JD</v>
          </cell>
          <cell r="AA111">
            <v>25</v>
          </cell>
          <cell r="AB111">
            <v>75</v>
          </cell>
          <cell r="AC111" t="str">
            <v/>
          </cell>
          <cell r="AD111" t="str">
            <v/>
          </cell>
          <cell r="AE111" t="str">
            <v>BO</v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>MD</v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>BK</v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>DB</v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 t="str">
            <v>BR</v>
          </cell>
          <cell r="AZ111" t="str">
            <v/>
          </cell>
          <cell r="BA111" t="str">
            <v/>
          </cell>
          <cell r="BB111" t="str">
            <v/>
          </cell>
          <cell r="BC111" t="str">
            <v/>
          </cell>
          <cell r="BD111" t="str">
            <v>Listnaté měkké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>Ostatní listnaté tvrdé</v>
          </cell>
          <cell r="BJ111" t="str">
            <v/>
          </cell>
          <cell r="BK111" t="str">
            <v/>
          </cell>
          <cell r="BL111" t="str">
            <v/>
          </cell>
          <cell r="BM111" t="str">
            <v/>
          </cell>
          <cell r="BN111" t="str">
            <v>SM,JD</v>
          </cell>
          <cell r="BO111">
            <v>35</v>
          </cell>
          <cell r="BP111">
            <v>100</v>
          </cell>
          <cell r="BQ111" t="str">
            <v/>
          </cell>
          <cell r="BR111" t="str">
            <v/>
          </cell>
          <cell r="BS111" t="str">
            <v>BO</v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>MD</v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>BK</v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>DB</v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>BR</v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>Listnaté měkké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>Ostatní listnaté tvrdé</v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>29.05.25 10:22:24,590957000</v>
          </cell>
          <cell r="DC111">
            <v>15242.5</v>
          </cell>
          <cell r="DD111">
            <v>3810.625</v>
          </cell>
          <cell r="DE111" t="str">
            <v>vbsch45</v>
          </cell>
          <cell r="DF111" t="str">
            <v>1</v>
          </cell>
          <cell r="DG111">
            <v>2</v>
          </cell>
          <cell r="DH111">
            <v>100</v>
          </cell>
          <cell r="DI111" t="str">
            <v>10-20 tis.m3</v>
          </cell>
        </row>
        <row r="112">
          <cell r="A112">
            <v>350</v>
          </cell>
          <cell r="B112">
            <v>45803.385555555556</v>
          </cell>
          <cell r="C112" t="str">
            <v>47150378</v>
          </cell>
          <cell r="D112" t="str">
            <v>gorej@ostax.cz</v>
          </cell>
          <cell r="E112" t="str">
            <v>Vít Gorej</v>
          </cell>
          <cell r="F112" t="str">
            <v>777749557</v>
          </cell>
          <cell r="G112" t="str">
            <v>Ostax sro</v>
          </cell>
          <cell r="H112" t="str">
            <v>Vsetín</v>
          </cell>
          <cell r="I112" t="str">
            <v>Jarcová</v>
          </cell>
          <cell r="J112" t="str">
            <v>71</v>
          </cell>
          <cell r="L112" t="str">
            <v>75701</v>
          </cell>
          <cell r="M112" t="str">
            <v>001</v>
          </cell>
          <cell r="Q112" t="str">
            <v>Jarcová 71</v>
          </cell>
          <cell r="S112" t="str">
            <v>75701</v>
          </cell>
          <cell r="T112" t="str">
            <v>Manuální</v>
          </cell>
          <cell r="U112" t="str">
            <v>Automobilová</v>
          </cell>
          <cell r="V112">
            <v>8750</v>
          </cell>
          <cell r="W112">
            <v>9350</v>
          </cell>
          <cell r="X112">
            <v>9100</v>
          </cell>
          <cell r="Y112">
            <v>9000</v>
          </cell>
          <cell r="Z112" t="str">
            <v>SM,JD</v>
          </cell>
          <cell r="AA112">
            <v>27</v>
          </cell>
          <cell r="AB112">
            <v>3</v>
          </cell>
          <cell r="AC112">
            <v>6</v>
          </cell>
          <cell r="AD112" t="str">
            <v/>
          </cell>
          <cell r="AE112" t="str">
            <v>BO</v>
          </cell>
          <cell r="AF112">
            <v>45</v>
          </cell>
          <cell r="AG112">
            <v>3</v>
          </cell>
          <cell r="AH112">
            <v>5</v>
          </cell>
          <cell r="AI112" t="str">
            <v/>
          </cell>
          <cell r="AJ112" t="str">
            <v>MD</v>
          </cell>
          <cell r="AK112">
            <v>8</v>
          </cell>
          <cell r="AL112">
            <v>3</v>
          </cell>
          <cell r="AM112" t="str">
            <v/>
          </cell>
          <cell r="AN112" t="str">
            <v/>
          </cell>
          <cell r="AO112" t="str">
            <v>BK</v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>DB</v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>BR</v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>Listnaté měkké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>Ostatní listnaté tvrdé</v>
          </cell>
          <cell r="BJ112" t="str">
            <v/>
          </cell>
          <cell r="BK112" t="str">
            <v/>
          </cell>
          <cell r="BL112" t="str">
            <v/>
          </cell>
          <cell r="BM112" t="str">
            <v/>
          </cell>
          <cell r="BN112" t="str">
            <v>SM,JD</v>
          </cell>
          <cell r="BO112">
            <v>20</v>
          </cell>
          <cell r="BP112">
            <v>70</v>
          </cell>
          <cell r="BQ112">
            <v>18</v>
          </cell>
          <cell r="BR112">
            <v>70</v>
          </cell>
          <cell r="BS112" t="str">
            <v>BO</v>
          </cell>
          <cell r="BT112">
            <v>20</v>
          </cell>
          <cell r="BU112">
            <v>70</v>
          </cell>
          <cell r="BV112">
            <v>18</v>
          </cell>
          <cell r="BW112">
            <v>70</v>
          </cell>
          <cell r="BX112" t="str">
            <v>MD</v>
          </cell>
          <cell r="BY112">
            <v>20</v>
          </cell>
          <cell r="BZ112">
            <v>70</v>
          </cell>
          <cell r="CA112">
            <v>20</v>
          </cell>
          <cell r="CB112">
            <v>70</v>
          </cell>
          <cell r="CC112" t="str">
            <v>BK</v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>DB</v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>BR</v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>Listnaté měkké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>Ostatní listnaté tvrdé</v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>29.05.25 10:22:24,582757000</v>
          </cell>
          <cell r="DC112">
            <v>9225</v>
          </cell>
          <cell r="DD112">
            <v>2490.75</v>
          </cell>
          <cell r="DF112" t="str">
            <v>1</v>
          </cell>
          <cell r="DG112">
            <v>2</v>
          </cell>
          <cell r="DH112">
            <v>100</v>
          </cell>
          <cell r="DI112" t="str">
            <v>5-10 tis.m3</v>
          </cell>
        </row>
        <row r="113">
          <cell r="A113">
            <v>351</v>
          </cell>
          <cell r="B113">
            <v>45803.538194444445</v>
          </cell>
          <cell r="C113" t="str">
            <v>26060701</v>
          </cell>
          <cell r="D113" t="str">
            <v>martin.masek@wotan.cz</v>
          </cell>
          <cell r="E113" t="str">
            <v>Mašek Martin</v>
          </cell>
          <cell r="F113" t="str">
            <v>602651675</v>
          </cell>
          <cell r="G113" t="str">
            <v>Wotan Forest, a.s.</v>
          </cell>
          <cell r="H113" t="str">
            <v>České Budějovice</v>
          </cell>
          <cell r="I113" t="str">
            <v>České Budějovice</v>
          </cell>
          <cell r="J113" t="str">
            <v>Rudolfovská tř. 202/88</v>
          </cell>
          <cell r="L113" t="str">
            <v>37001</v>
          </cell>
          <cell r="M113" t="str">
            <v>021</v>
          </cell>
          <cell r="N113" t="str">
            <v>Horka u Staré Paky</v>
          </cell>
          <cell r="O113" t="str">
            <v>Semily</v>
          </cell>
          <cell r="P113" t="str">
            <v>Horka u Staré Paky</v>
          </cell>
          <cell r="Q113" t="str">
            <v>Horka u Staré Paky 31</v>
          </cell>
          <cell r="S113" t="str">
            <v>51234</v>
          </cell>
          <cell r="T113" t="str">
            <v>Elektronická</v>
          </cell>
          <cell r="U113" t="str">
            <v>Automobilová i železniční</v>
          </cell>
          <cell r="V113">
            <v>161116</v>
          </cell>
          <cell r="W113">
            <v>139145</v>
          </cell>
          <cell r="X113">
            <v>142797</v>
          </cell>
          <cell r="Y113">
            <v>148000</v>
          </cell>
          <cell r="Z113" t="str">
            <v>SM,JD</v>
          </cell>
          <cell r="AA113">
            <v>43</v>
          </cell>
          <cell r="AB113" t="str">
            <v/>
          </cell>
          <cell r="AC113" t="str">
            <v/>
          </cell>
          <cell r="AD113" t="str">
            <v/>
          </cell>
          <cell r="AE113" t="str">
            <v>BO</v>
          </cell>
          <cell r="AF113">
            <v>56</v>
          </cell>
          <cell r="AG113">
            <v>1</v>
          </cell>
          <cell r="AH113" t="str">
            <v/>
          </cell>
          <cell r="AI113" t="str">
            <v/>
          </cell>
          <cell r="AJ113" t="str">
            <v>MD</v>
          </cell>
          <cell r="AK113" t="str">
            <v/>
          </cell>
          <cell r="AL113" t="str">
            <v/>
          </cell>
          <cell r="AM113" t="str">
            <v/>
          </cell>
          <cell r="AN113" t="str">
            <v/>
          </cell>
          <cell r="AO113" t="str">
            <v>BK</v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 t="str">
            <v>DB</v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 t="str">
            <v>BR</v>
          </cell>
          <cell r="AZ113" t="str">
            <v/>
          </cell>
          <cell r="BA113" t="str">
            <v/>
          </cell>
          <cell r="BB113" t="str">
            <v/>
          </cell>
          <cell r="BC113" t="str">
            <v/>
          </cell>
          <cell r="BD113" t="str">
            <v>Listnaté měkké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>Ostatní listnaté tvrdé</v>
          </cell>
          <cell r="BJ113" t="str">
            <v/>
          </cell>
          <cell r="BK113" t="str">
            <v/>
          </cell>
          <cell r="BL113" t="str">
            <v/>
          </cell>
          <cell r="BM113" t="str">
            <v/>
          </cell>
          <cell r="BN113" t="str">
            <v>SM,JD</v>
          </cell>
          <cell r="BO113">
            <v>11</v>
          </cell>
          <cell r="BP113">
            <v>49</v>
          </cell>
          <cell r="BQ113" t="str">
            <v/>
          </cell>
          <cell r="BR113" t="str">
            <v/>
          </cell>
          <cell r="BS113" t="str">
            <v>BO</v>
          </cell>
          <cell r="BT113">
            <v>11</v>
          </cell>
          <cell r="BU113">
            <v>49</v>
          </cell>
          <cell r="BV113" t="str">
            <v/>
          </cell>
          <cell r="BW113" t="str">
            <v/>
          </cell>
          <cell r="BX113" t="str">
            <v>MD</v>
          </cell>
          <cell r="BY113" t="str">
            <v/>
          </cell>
          <cell r="BZ113" t="str">
            <v/>
          </cell>
          <cell r="CA113" t="str">
            <v/>
          </cell>
          <cell r="CB113" t="str">
            <v/>
          </cell>
          <cell r="CC113" t="str">
            <v>BK</v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 t="str">
            <v>DB</v>
          </cell>
          <cell r="CI113" t="str">
            <v/>
          </cell>
          <cell r="CJ113" t="str">
            <v/>
          </cell>
          <cell r="CK113" t="str">
            <v/>
          </cell>
          <cell r="CL113" t="str">
            <v/>
          </cell>
          <cell r="CM113" t="str">
            <v>BR</v>
          </cell>
          <cell r="CN113" t="str">
            <v/>
          </cell>
          <cell r="CO113" t="str">
            <v/>
          </cell>
          <cell r="CP113" t="str">
            <v/>
          </cell>
          <cell r="CQ113" t="str">
            <v/>
          </cell>
          <cell r="CR113" t="str">
            <v>Listnaté měkké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>Ostatní listnaté tvrdé</v>
          </cell>
          <cell r="CX113" t="str">
            <v/>
          </cell>
          <cell r="CY113" t="str">
            <v/>
          </cell>
          <cell r="CZ113" t="str">
            <v/>
          </cell>
          <cell r="DA113" t="str">
            <v/>
          </cell>
          <cell r="DB113" t="str">
            <v>29.05.25 10:22:24,574491000</v>
          </cell>
          <cell r="DC113">
            <v>140971</v>
          </cell>
          <cell r="DD113">
            <v>60617.53</v>
          </cell>
          <cell r="DE113" t="str">
            <v>aamexvt</v>
          </cell>
          <cell r="DF113" t="str">
            <v>1</v>
          </cell>
          <cell r="DG113">
            <v>2</v>
          </cell>
          <cell r="DH113">
            <v>100</v>
          </cell>
          <cell r="DI113" t="str">
            <v>100-200 tis.m3</v>
          </cell>
        </row>
        <row r="114">
          <cell r="A114">
            <v>352</v>
          </cell>
          <cell r="B114">
            <v>45803.545138888891</v>
          </cell>
          <cell r="C114" t="str">
            <v>26060701</v>
          </cell>
          <cell r="D114" t="str">
            <v>martin.masek@wotan.cz</v>
          </cell>
          <cell r="E114" t="str">
            <v>Mašek Martin</v>
          </cell>
          <cell r="F114" t="str">
            <v>602651675</v>
          </cell>
          <cell r="G114" t="str">
            <v>Wotan Forest, a.s.</v>
          </cell>
          <cell r="H114" t="str">
            <v>České Budějovice</v>
          </cell>
          <cell r="I114" t="str">
            <v>České Budějovice</v>
          </cell>
          <cell r="J114" t="str">
            <v>Rudolfovská tř. 202/88</v>
          </cell>
          <cell r="L114" t="str">
            <v>37001</v>
          </cell>
          <cell r="M114" t="str">
            <v>011</v>
          </cell>
          <cell r="N114" t="str">
            <v>Solnice</v>
          </cell>
          <cell r="O114" t="str">
            <v>Rychnov nad Kněžnou</v>
          </cell>
          <cell r="P114" t="str">
            <v>Solnice</v>
          </cell>
          <cell r="Q114" t="str">
            <v>Kvasinská 297</v>
          </cell>
          <cell r="S114" t="str">
            <v>51701</v>
          </cell>
          <cell r="T114" t="str">
            <v>Elektronická</v>
          </cell>
          <cell r="U114" t="str">
            <v>Automobilová</v>
          </cell>
          <cell r="V114">
            <v>63841</v>
          </cell>
          <cell r="W114">
            <v>68122</v>
          </cell>
          <cell r="X114">
            <v>70535</v>
          </cell>
          <cell r="Y114">
            <v>75000</v>
          </cell>
          <cell r="Z114" t="str">
            <v>SM,JD</v>
          </cell>
          <cell r="AA114">
            <v>61</v>
          </cell>
          <cell r="AB114">
            <v>16</v>
          </cell>
          <cell r="AC114" t="str">
            <v/>
          </cell>
          <cell r="AD114" t="str">
            <v/>
          </cell>
          <cell r="AE114" t="str">
            <v>BO</v>
          </cell>
          <cell r="AF114">
            <v>23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>MD</v>
          </cell>
          <cell r="AK114" t="str">
            <v/>
          </cell>
          <cell r="AL114" t="str">
            <v/>
          </cell>
          <cell r="AM114" t="str">
            <v/>
          </cell>
          <cell r="AN114" t="str">
            <v/>
          </cell>
          <cell r="AO114" t="str">
            <v>BK</v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>DB</v>
          </cell>
          <cell r="AU114" t="str">
            <v/>
          </cell>
          <cell r="AV114" t="str">
            <v/>
          </cell>
          <cell r="AW114" t="str">
            <v/>
          </cell>
          <cell r="AX114" t="str">
            <v/>
          </cell>
          <cell r="AY114" t="str">
            <v>BR</v>
          </cell>
          <cell r="AZ114" t="str">
            <v/>
          </cell>
          <cell r="BA114" t="str">
            <v/>
          </cell>
          <cell r="BB114" t="str">
            <v/>
          </cell>
          <cell r="BC114" t="str">
            <v/>
          </cell>
          <cell r="BD114" t="str">
            <v>Listnaté měkké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>Ostatní listnaté tvrdé</v>
          </cell>
          <cell r="BJ114" t="str">
            <v/>
          </cell>
          <cell r="BK114" t="str">
            <v/>
          </cell>
          <cell r="BL114" t="str">
            <v/>
          </cell>
          <cell r="BM114" t="str">
            <v/>
          </cell>
          <cell r="BN114" t="str">
            <v>SM,JD</v>
          </cell>
          <cell r="BO114">
            <v>25</v>
          </cell>
          <cell r="BP114">
            <v>69</v>
          </cell>
          <cell r="BQ114" t="str">
            <v/>
          </cell>
          <cell r="BR114" t="str">
            <v/>
          </cell>
          <cell r="BS114" t="str">
            <v>BO</v>
          </cell>
          <cell r="BT114">
            <v>25</v>
          </cell>
          <cell r="BU114">
            <v>69</v>
          </cell>
          <cell r="BV114" t="str">
            <v/>
          </cell>
          <cell r="BW114" t="str">
            <v/>
          </cell>
          <cell r="BX114" t="str">
            <v>MD</v>
          </cell>
          <cell r="BY114" t="str">
            <v/>
          </cell>
          <cell r="BZ114" t="str">
            <v/>
          </cell>
          <cell r="CA114" t="str">
            <v/>
          </cell>
          <cell r="CB114" t="str">
            <v/>
          </cell>
          <cell r="CC114" t="str">
            <v>BK</v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>DB</v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>BR</v>
          </cell>
          <cell r="CN114" t="str">
            <v/>
          </cell>
          <cell r="CO114" t="str">
            <v/>
          </cell>
          <cell r="CP114" t="str">
            <v/>
          </cell>
          <cell r="CQ114" t="str">
            <v/>
          </cell>
          <cell r="CR114" t="str">
            <v>Listnaté měkké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>Ostatní listnaté tvrdé</v>
          </cell>
          <cell r="CX114" t="str">
            <v/>
          </cell>
          <cell r="CY114" t="str">
            <v/>
          </cell>
          <cell r="CZ114" t="str">
            <v/>
          </cell>
          <cell r="DA114" t="str">
            <v/>
          </cell>
          <cell r="DB114" t="str">
            <v>29.05.25 10:22:24,566127000</v>
          </cell>
          <cell r="DC114">
            <v>69328.5</v>
          </cell>
          <cell r="DD114">
            <v>42290.385000000002</v>
          </cell>
          <cell r="DE114" t="str">
            <v>aamexvt</v>
          </cell>
          <cell r="DF114" t="str">
            <v>1</v>
          </cell>
          <cell r="DG114">
            <v>2</v>
          </cell>
          <cell r="DH114">
            <v>100</v>
          </cell>
          <cell r="DI114" t="str">
            <v>50-100 tis.m3</v>
          </cell>
        </row>
        <row r="115">
          <cell r="A115">
            <v>353</v>
          </cell>
          <cell r="B115">
            <v>45803.551388888889</v>
          </cell>
          <cell r="C115" t="str">
            <v>26060701</v>
          </cell>
          <cell r="D115" t="str">
            <v>martin.masek@wotan.cz</v>
          </cell>
          <cell r="E115" t="str">
            <v>Mašek Martin</v>
          </cell>
          <cell r="F115" t="str">
            <v>602651675</v>
          </cell>
          <cell r="G115" t="str">
            <v>Wotan Forest, a.s.</v>
          </cell>
          <cell r="H115" t="str">
            <v>České Budějovice</v>
          </cell>
          <cell r="I115" t="str">
            <v>České Budějovice</v>
          </cell>
          <cell r="J115" t="str">
            <v>Rudolfovská tř. 202/88</v>
          </cell>
          <cell r="L115" t="str">
            <v>37001</v>
          </cell>
          <cell r="M115" t="str">
            <v>012</v>
          </cell>
          <cell r="N115" t="str">
            <v>Borohrádek</v>
          </cell>
          <cell r="O115" t="str">
            <v>Rychnov nad Kněžnou</v>
          </cell>
          <cell r="P115" t="str">
            <v>Borohrádek</v>
          </cell>
          <cell r="Q115" t="str">
            <v>Havlíčkova 580</v>
          </cell>
          <cell r="S115" t="str">
            <v>51724</v>
          </cell>
          <cell r="T115" t="str">
            <v>Manuální</v>
          </cell>
          <cell r="U115" t="str">
            <v>Automobilová</v>
          </cell>
          <cell r="V115">
            <v>29708</v>
          </cell>
          <cell r="W115">
            <v>24312</v>
          </cell>
          <cell r="X115">
            <v>29141</v>
          </cell>
          <cell r="Y115">
            <v>31000</v>
          </cell>
          <cell r="Z115" t="str">
            <v>SM,JD</v>
          </cell>
          <cell r="AA115">
            <v>0</v>
          </cell>
          <cell r="AB115" t="str">
            <v/>
          </cell>
          <cell r="AC115">
            <v>65</v>
          </cell>
          <cell r="AD115" t="str">
            <v/>
          </cell>
          <cell r="AE115" t="str">
            <v>BO</v>
          </cell>
          <cell r="AF115" t="str">
            <v/>
          </cell>
          <cell r="AG115" t="str">
            <v/>
          </cell>
          <cell r="AH115">
            <v>35</v>
          </cell>
          <cell r="AI115" t="str">
            <v/>
          </cell>
          <cell r="AJ115" t="str">
            <v>MD</v>
          </cell>
          <cell r="AK115" t="str">
            <v/>
          </cell>
          <cell r="AL115" t="str">
            <v/>
          </cell>
          <cell r="AM115" t="str">
            <v/>
          </cell>
          <cell r="AN115" t="str">
            <v/>
          </cell>
          <cell r="AO115" t="str">
            <v>BK</v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>DB</v>
          </cell>
          <cell r="AU115" t="str">
            <v/>
          </cell>
          <cell r="AV115" t="str">
            <v/>
          </cell>
          <cell r="AW115" t="str">
            <v/>
          </cell>
          <cell r="AX115" t="str">
            <v/>
          </cell>
          <cell r="AY115" t="str">
            <v>BR</v>
          </cell>
          <cell r="AZ115" t="str">
            <v/>
          </cell>
          <cell r="BA115" t="str">
            <v/>
          </cell>
          <cell r="BB115" t="str">
            <v/>
          </cell>
          <cell r="BC115" t="str">
            <v/>
          </cell>
          <cell r="BD115" t="str">
            <v>Listnaté měkké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>Ostatní listnaté tvrdé</v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  <cell r="BN115" t="str">
            <v>SM,JD</v>
          </cell>
          <cell r="BO115" t="str">
            <v/>
          </cell>
          <cell r="BP115" t="str">
            <v/>
          </cell>
          <cell r="BQ115">
            <v>11</v>
          </cell>
          <cell r="BR115">
            <v>28</v>
          </cell>
          <cell r="BS115" t="str">
            <v>BO</v>
          </cell>
          <cell r="BT115" t="str">
            <v/>
          </cell>
          <cell r="BU115" t="str">
            <v/>
          </cell>
          <cell r="BV115">
            <v>11</v>
          </cell>
          <cell r="BW115">
            <v>28</v>
          </cell>
          <cell r="BX115" t="str">
            <v>MD</v>
          </cell>
          <cell r="BY115" t="str">
            <v/>
          </cell>
          <cell r="BZ115" t="str">
            <v/>
          </cell>
          <cell r="CA115" t="str">
            <v/>
          </cell>
          <cell r="CB115" t="str">
            <v/>
          </cell>
          <cell r="CC115" t="str">
            <v>BK</v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>DB</v>
          </cell>
          <cell r="CI115" t="str">
            <v/>
          </cell>
          <cell r="CJ115" t="str">
            <v/>
          </cell>
          <cell r="CK115" t="str">
            <v/>
          </cell>
          <cell r="CL115" t="str">
            <v/>
          </cell>
          <cell r="CM115" t="str">
            <v>BR</v>
          </cell>
          <cell r="CN115" t="str">
            <v/>
          </cell>
          <cell r="CO115" t="str">
            <v/>
          </cell>
          <cell r="CP115" t="str">
            <v/>
          </cell>
          <cell r="CQ115" t="str">
            <v/>
          </cell>
          <cell r="CR115" t="str">
            <v>Listnaté měkké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>Ostatní listnaté tvrdé</v>
          </cell>
          <cell r="CX115" t="str">
            <v/>
          </cell>
          <cell r="CY115" t="str">
            <v/>
          </cell>
          <cell r="CZ115" t="str">
            <v/>
          </cell>
          <cell r="DA115" t="str">
            <v/>
          </cell>
          <cell r="DB115" t="str">
            <v>29.05.25 10:22:24,558681000</v>
          </cell>
          <cell r="DC115">
            <v>26726.5</v>
          </cell>
          <cell r="DD115">
            <v>0</v>
          </cell>
          <cell r="DE115" t="str">
            <v>aamexvt</v>
          </cell>
          <cell r="DF115" t="str">
            <v>1</v>
          </cell>
          <cell r="DG115">
            <v>2</v>
          </cell>
          <cell r="DH115">
            <v>100</v>
          </cell>
          <cell r="DI115" t="str">
            <v>20-50 tis.m3</v>
          </cell>
        </row>
        <row r="116">
          <cell r="A116">
            <v>354</v>
          </cell>
          <cell r="B116">
            <v>45803.555555555555</v>
          </cell>
          <cell r="C116" t="str">
            <v>26060701</v>
          </cell>
          <cell r="D116" t="str">
            <v>martin.masek@wotan.cz</v>
          </cell>
          <cell r="E116" t="str">
            <v>Mašek Martin</v>
          </cell>
          <cell r="F116" t="str">
            <v>602651675</v>
          </cell>
          <cell r="G116" t="str">
            <v>Wotan Forest, a.s.</v>
          </cell>
          <cell r="H116" t="str">
            <v>České Budějovice</v>
          </cell>
          <cell r="I116" t="str">
            <v>České Budějovice</v>
          </cell>
          <cell r="J116" t="str">
            <v>Rudolfovská tř. 202/88</v>
          </cell>
          <cell r="L116" t="str">
            <v>37001</v>
          </cell>
          <cell r="M116" t="str">
            <v>023</v>
          </cell>
          <cell r="N116" t="str">
            <v>Protivín</v>
          </cell>
          <cell r="O116" t="str">
            <v>Písek</v>
          </cell>
          <cell r="P116" t="str">
            <v>Protivín</v>
          </cell>
          <cell r="Q116" t="str">
            <v>Marty Krásové 1009</v>
          </cell>
          <cell r="S116" t="str">
            <v>39811</v>
          </cell>
          <cell r="T116" t="str">
            <v>Elektronická</v>
          </cell>
          <cell r="U116" t="str">
            <v>Automobilová i železniční</v>
          </cell>
          <cell r="V116">
            <v>35002</v>
          </cell>
          <cell r="W116">
            <v>36153</v>
          </cell>
          <cell r="X116">
            <v>31115</v>
          </cell>
          <cell r="Y116">
            <v>36000</v>
          </cell>
          <cell r="Z116" t="str">
            <v>SM,JD</v>
          </cell>
          <cell r="AA116">
            <v>17</v>
          </cell>
          <cell r="AB116">
            <v>1</v>
          </cell>
          <cell r="AC116" t="str">
            <v/>
          </cell>
          <cell r="AD116" t="str">
            <v/>
          </cell>
          <cell r="AE116" t="str">
            <v>BO</v>
          </cell>
          <cell r="AF116">
            <v>77</v>
          </cell>
          <cell r="AG116">
            <v>5</v>
          </cell>
          <cell r="AH116" t="str">
            <v/>
          </cell>
          <cell r="AI116" t="str">
            <v/>
          </cell>
          <cell r="AJ116" t="str">
            <v>MD</v>
          </cell>
          <cell r="AK116" t="str">
            <v/>
          </cell>
          <cell r="AL116" t="str">
            <v/>
          </cell>
          <cell r="AM116" t="str">
            <v/>
          </cell>
          <cell r="AN116" t="str">
            <v/>
          </cell>
          <cell r="AO116" t="str">
            <v>BK</v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>DB</v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 t="str">
            <v>BR</v>
          </cell>
          <cell r="AZ116" t="str">
            <v/>
          </cell>
          <cell r="BA116" t="str">
            <v/>
          </cell>
          <cell r="BB116" t="str">
            <v/>
          </cell>
          <cell r="BC116" t="str">
            <v/>
          </cell>
          <cell r="BD116" t="str">
            <v>Listnaté měkké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>Ostatní listnaté tvrdé</v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>SM,JD</v>
          </cell>
          <cell r="BO116">
            <v>15</v>
          </cell>
          <cell r="BP116">
            <v>49</v>
          </cell>
          <cell r="BQ116" t="str">
            <v/>
          </cell>
          <cell r="BR116" t="str">
            <v/>
          </cell>
          <cell r="BS116" t="str">
            <v>BO</v>
          </cell>
          <cell r="BT116">
            <v>15</v>
          </cell>
          <cell r="BU116">
            <v>49</v>
          </cell>
          <cell r="BV116" t="str">
            <v/>
          </cell>
          <cell r="BW116" t="str">
            <v/>
          </cell>
          <cell r="BX116" t="str">
            <v>MD</v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>BK</v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>DB</v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>BR</v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>Listnaté měkké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>Ostatní listnaté tvrdé</v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>29.05.25 10:22:24,550965000</v>
          </cell>
          <cell r="DC116">
            <v>33634</v>
          </cell>
          <cell r="DD116">
            <v>5717.7800000000007</v>
          </cell>
          <cell r="DE116" t="str">
            <v>aamexvt</v>
          </cell>
          <cell r="DF116" t="str">
            <v>1</v>
          </cell>
          <cell r="DG116">
            <v>2</v>
          </cell>
          <cell r="DH116">
            <v>100</v>
          </cell>
          <cell r="DI116" t="str">
            <v>20-50 tis.m3</v>
          </cell>
        </row>
        <row r="117">
          <cell r="A117">
            <v>355</v>
          </cell>
          <cell r="B117">
            <v>45804.150914351849</v>
          </cell>
          <cell r="C117" t="str">
            <v>46580301</v>
          </cell>
          <cell r="D117" t="str">
            <v>info@pilakanovice.cz</v>
          </cell>
          <cell r="E117" t="str">
            <v>René Kolder</v>
          </cell>
          <cell r="F117" t="str">
            <v>602751953</v>
          </cell>
          <cell r="G117" t="str">
            <v>Pila Kaňovice s.r.o.</v>
          </cell>
          <cell r="H117" t="str">
            <v>Frýdek-Místek</v>
          </cell>
          <cell r="I117" t="str">
            <v>Bruzovice</v>
          </cell>
          <cell r="J117" t="str">
            <v>229</v>
          </cell>
          <cell r="L117" t="str">
            <v>73936</v>
          </cell>
          <cell r="M117" t="str">
            <v>001</v>
          </cell>
          <cell r="Q117" t="str">
            <v>Bruzovice 229</v>
          </cell>
          <cell r="T117" t="str">
            <v>Manuální</v>
          </cell>
          <cell r="U117" t="str">
            <v>Automobilová</v>
          </cell>
          <cell r="V117">
            <v>12000</v>
          </cell>
          <cell r="W117">
            <v>14750</v>
          </cell>
          <cell r="X117">
            <v>15500</v>
          </cell>
          <cell r="Y117">
            <v>17000</v>
          </cell>
          <cell r="Z117" t="str">
            <v>SM,JD</v>
          </cell>
          <cell r="AA117">
            <v>0</v>
          </cell>
          <cell r="AB117">
            <v>50</v>
          </cell>
          <cell r="AC117">
            <v>50</v>
          </cell>
          <cell r="AD117" t="str">
            <v/>
          </cell>
          <cell r="AE117" t="str">
            <v>BO</v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>MD</v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>BK</v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 t="str">
            <v>DB</v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>BR</v>
          </cell>
          <cell r="AZ117" t="str">
            <v/>
          </cell>
          <cell r="BA117" t="str">
            <v/>
          </cell>
          <cell r="BB117" t="str">
            <v/>
          </cell>
          <cell r="BC117" t="str">
            <v/>
          </cell>
          <cell r="BD117" t="str">
            <v>Listnaté měkké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>Ostatní listnaté tvrdé</v>
          </cell>
          <cell r="BJ117" t="str">
            <v/>
          </cell>
          <cell r="BK117" t="str">
            <v/>
          </cell>
          <cell r="BL117" t="str">
            <v/>
          </cell>
          <cell r="BM117" t="str">
            <v/>
          </cell>
          <cell r="BN117" t="str">
            <v>SM,JD</v>
          </cell>
          <cell r="BO117">
            <v>25</v>
          </cell>
          <cell r="BP117">
            <v>60</v>
          </cell>
          <cell r="BQ117">
            <v>29</v>
          </cell>
          <cell r="BR117">
            <v>60</v>
          </cell>
          <cell r="BS117" t="str">
            <v>BO</v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>MD</v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>BK</v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>DB</v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>BR</v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>Listnaté měkké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>Ostatní listnaté tvrdé</v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>29.05.25 10:22:24,541119000</v>
          </cell>
          <cell r="DC117">
            <v>15125</v>
          </cell>
          <cell r="DD117">
            <v>0</v>
          </cell>
          <cell r="DF117" t="str">
            <v>1</v>
          </cell>
          <cell r="DG117">
            <v>2</v>
          </cell>
          <cell r="DH117">
            <v>100</v>
          </cell>
          <cell r="DI117" t="str">
            <v>10-20 tis.m3</v>
          </cell>
        </row>
        <row r="118">
          <cell r="A118">
            <v>356</v>
          </cell>
          <cell r="B118">
            <v>45804.176863425928</v>
          </cell>
          <cell r="C118" t="str">
            <v>62026534</v>
          </cell>
          <cell r="D118" t="str">
            <v>optimalanskroun@seznam.cz</v>
          </cell>
          <cell r="E118" t="str">
            <v>Martin Carvan</v>
          </cell>
          <cell r="F118" t="str">
            <v>604214200</v>
          </cell>
          <cell r="G118" t="str">
            <v>Optima Lanškroun, s.r.o.</v>
          </cell>
          <cell r="H118" t="str">
            <v>Ústí nad Orlicí</v>
          </cell>
          <cell r="I118" t="str">
            <v>Lanškroun</v>
          </cell>
          <cell r="J118" t="str">
            <v>Wolkerova 448</v>
          </cell>
          <cell r="L118" t="str">
            <v>56301</v>
          </cell>
          <cell r="M118" t="str">
            <v>001</v>
          </cell>
          <cell r="N118" t="str">
            <v>Pila Dolní Dobrouč</v>
          </cell>
          <cell r="O118" t="str">
            <v>Ústí nad Orlicí</v>
          </cell>
          <cell r="P118" t="str">
            <v>Dolní Dobrouč</v>
          </cell>
          <cell r="Q118" t="str">
            <v>Dolní Dobrouč 44</v>
          </cell>
          <cell r="S118" t="str">
            <v>56102</v>
          </cell>
          <cell r="T118" t="str">
            <v>Manuální</v>
          </cell>
          <cell r="U118" t="str">
            <v>Automobilová</v>
          </cell>
          <cell r="V118">
            <v>2014</v>
          </cell>
          <cell r="W118">
            <v>2468</v>
          </cell>
          <cell r="X118">
            <v>3010</v>
          </cell>
          <cell r="Y118">
            <v>3300</v>
          </cell>
          <cell r="Z118" t="str">
            <v>SM,JD</v>
          </cell>
          <cell r="AA118">
            <v>50</v>
          </cell>
          <cell r="AB118">
            <v>50</v>
          </cell>
          <cell r="AC118">
            <v>0</v>
          </cell>
          <cell r="AD118">
            <v>0</v>
          </cell>
          <cell r="AE118" t="str">
            <v>BO</v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>MD</v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>BK</v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>DB</v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 t="str">
            <v>BR</v>
          </cell>
          <cell r="AZ118" t="str">
            <v/>
          </cell>
          <cell r="BA118" t="str">
            <v/>
          </cell>
          <cell r="BB118" t="str">
            <v/>
          </cell>
          <cell r="BC118" t="str">
            <v/>
          </cell>
          <cell r="BD118" t="str">
            <v>Listnaté měkké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>Ostatní listnaté tvrdé</v>
          </cell>
          <cell r="BJ118" t="str">
            <v/>
          </cell>
          <cell r="BK118" t="str">
            <v/>
          </cell>
          <cell r="BL118" t="str">
            <v/>
          </cell>
          <cell r="BM118" t="str">
            <v/>
          </cell>
          <cell r="BN118" t="str">
            <v>SM,JD</v>
          </cell>
          <cell r="BO118">
            <v>40</v>
          </cell>
          <cell r="BP118">
            <v>60</v>
          </cell>
          <cell r="BQ118">
            <v>0</v>
          </cell>
          <cell r="BR118">
            <v>0</v>
          </cell>
          <cell r="BS118" t="str">
            <v>BO</v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>MD</v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>BK</v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>DB</v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>BR</v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>Listnaté měkké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>Ostatní listnaté tvrdé</v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>29.05.25 10:22:24,532762000</v>
          </cell>
          <cell r="DC118">
            <v>2739</v>
          </cell>
          <cell r="DD118">
            <v>1369.5</v>
          </cell>
          <cell r="DE118" t="str">
            <v>sksrjx4</v>
          </cell>
          <cell r="DF118" t="str">
            <v>1</v>
          </cell>
          <cell r="DG118">
            <v>2</v>
          </cell>
          <cell r="DH118">
            <v>100</v>
          </cell>
          <cell r="DI118" t="str">
            <v>2,5-5 tis.m3</v>
          </cell>
        </row>
        <row r="119">
          <cell r="A119">
            <v>357</v>
          </cell>
          <cell r="B119">
            <v>45804.192037037035</v>
          </cell>
          <cell r="C119" t="str">
            <v>26820617</v>
          </cell>
          <cell r="D119" t="str">
            <v>krok.sro@centrum.cz</v>
          </cell>
          <cell r="E119" t="str">
            <v>Křok Václav</v>
          </cell>
          <cell r="F119" t="str">
            <v>603892053</v>
          </cell>
          <cell r="G119" t="str">
            <v>Stolařství Křok s.r.o.</v>
          </cell>
          <cell r="H119" t="str">
            <v>Frýdek-Místek</v>
          </cell>
          <cell r="I119" t="str">
            <v>Návsí</v>
          </cell>
          <cell r="J119" t="str">
            <v>969</v>
          </cell>
          <cell r="L119" t="str">
            <v>73992</v>
          </cell>
          <cell r="M119" t="str">
            <v>001</v>
          </cell>
          <cell r="T119" t="str">
            <v>Manuální</v>
          </cell>
          <cell r="U119" t="str">
            <v>Automobilová</v>
          </cell>
          <cell r="V119">
            <v>3580</v>
          </cell>
          <cell r="W119">
            <v>3000</v>
          </cell>
          <cell r="X119">
            <v>1700</v>
          </cell>
          <cell r="Y119">
            <v>1700</v>
          </cell>
          <cell r="Z119" t="str">
            <v>SM,JD</v>
          </cell>
          <cell r="AA119">
            <v>100</v>
          </cell>
          <cell r="AB119" t="str">
            <v/>
          </cell>
          <cell r="AC119" t="str">
            <v/>
          </cell>
          <cell r="AD119" t="str">
            <v/>
          </cell>
          <cell r="AE119" t="str">
            <v>BO</v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>MD</v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>BK</v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>DB</v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>BR</v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>Listnaté měkké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>Ostatní listnaté tvrdé</v>
          </cell>
          <cell r="BJ119" t="str">
            <v/>
          </cell>
          <cell r="BK119" t="str">
            <v/>
          </cell>
          <cell r="BL119" t="str">
            <v/>
          </cell>
          <cell r="BM119" t="str">
            <v/>
          </cell>
          <cell r="BN119" t="str">
            <v>SM,JD</v>
          </cell>
          <cell r="BO119">
            <v>40</v>
          </cell>
          <cell r="BP119">
            <v>12</v>
          </cell>
          <cell r="BQ119" t="str">
            <v/>
          </cell>
          <cell r="BR119">
            <v>45</v>
          </cell>
          <cell r="BS119" t="str">
            <v>BO</v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>MD</v>
          </cell>
          <cell r="BY119" t="str">
            <v/>
          </cell>
          <cell r="BZ119">
            <v>2</v>
          </cell>
          <cell r="CA119" t="str">
            <v/>
          </cell>
          <cell r="CB119" t="str">
            <v/>
          </cell>
          <cell r="CC119" t="str">
            <v>BK</v>
          </cell>
          <cell r="CD119" t="str">
            <v/>
          </cell>
          <cell r="CE119">
            <v>1</v>
          </cell>
          <cell r="CF119" t="str">
            <v/>
          </cell>
          <cell r="CG119" t="str">
            <v/>
          </cell>
          <cell r="CH119" t="str">
            <v>DB</v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>BR</v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>Listnaté měkké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>Ostatní listnaté tvrdé</v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>29.05.25 10:22:24,524202000</v>
          </cell>
          <cell r="DC119">
            <v>2350</v>
          </cell>
          <cell r="DD119">
            <v>2350</v>
          </cell>
          <cell r="DF119" t="str">
            <v>1</v>
          </cell>
          <cell r="DG119">
            <v>2</v>
          </cell>
          <cell r="DH119">
            <v>100</v>
          </cell>
          <cell r="DI119" t="str">
            <v>do 2,5 tis.m3</v>
          </cell>
        </row>
        <row r="120">
          <cell r="A120">
            <v>358</v>
          </cell>
          <cell r="B120">
            <v>45804.208043981482</v>
          </cell>
          <cell r="C120" t="str">
            <v>07959141</v>
          </cell>
          <cell r="D120" t="str">
            <v>hanslik.sluzby@gmail.com</v>
          </cell>
          <cell r="E120" t="str">
            <v>Jaroslav Hanslik</v>
          </cell>
          <cell r="F120" t="str">
            <v>731464523</v>
          </cell>
          <cell r="G120" t="str">
            <v>Hanslík služby s.r.o.</v>
          </cell>
          <cell r="H120" t="str">
            <v>Bruntál</v>
          </cell>
          <cell r="I120" t="str">
            <v>Jindřichov</v>
          </cell>
          <cell r="J120" t="str">
            <v>545</v>
          </cell>
          <cell r="L120" t="str">
            <v>79383</v>
          </cell>
          <cell r="M120" t="str">
            <v>001</v>
          </cell>
          <cell r="T120" t="str">
            <v>Manuální</v>
          </cell>
          <cell r="U120" t="str">
            <v>Automobilová</v>
          </cell>
          <cell r="V120">
            <v>2005</v>
          </cell>
          <cell r="W120">
            <v>1215</v>
          </cell>
          <cell r="X120">
            <v>1356</v>
          </cell>
          <cell r="Y120">
            <v>1200</v>
          </cell>
          <cell r="Z120" t="str">
            <v>SM,JD</v>
          </cell>
          <cell r="AA120">
            <v>89</v>
          </cell>
          <cell r="AB120">
            <v>2</v>
          </cell>
          <cell r="AC120">
            <v>1</v>
          </cell>
          <cell r="AD120">
            <v>1</v>
          </cell>
          <cell r="AE120" t="str">
            <v>BO</v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>MD</v>
          </cell>
          <cell r="AK120">
            <v>7</v>
          </cell>
          <cell r="AL120" t="str">
            <v/>
          </cell>
          <cell r="AM120" t="str">
            <v/>
          </cell>
          <cell r="AN120" t="str">
            <v/>
          </cell>
          <cell r="AO120" t="str">
            <v>BK</v>
          </cell>
          <cell r="AP120">
            <v>0</v>
          </cell>
          <cell r="AQ120" t="str">
            <v/>
          </cell>
          <cell r="AR120" t="str">
            <v/>
          </cell>
          <cell r="AS120" t="str">
            <v/>
          </cell>
          <cell r="AT120" t="str">
            <v>DB</v>
          </cell>
          <cell r="AU120">
            <v>0</v>
          </cell>
          <cell r="AV120" t="str">
            <v/>
          </cell>
          <cell r="AW120" t="str">
            <v/>
          </cell>
          <cell r="AX120" t="str">
            <v/>
          </cell>
          <cell r="AY120" t="str">
            <v>BR</v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>Listnaté měkké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>Ostatní listnaté tvrdé</v>
          </cell>
          <cell r="BJ120" t="str">
            <v/>
          </cell>
          <cell r="BK120" t="str">
            <v/>
          </cell>
          <cell r="BL120" t="str">
            <v/>
          </cell>
          <cell r="BM120" t="str">
            <v/>
          </cell>
          <cell r="BN120" t="str">
            <v>SM,JD</v>
          </cell>
          <cell r="BO120" t="str">
            <v/>
          </cell>
          <cell r="BP120" t="str">
            <v/>
          </cell>
          <cell r="BQ120" t="str">
            <v/>
          </cell>
          <cell r="BR120" t="str">
            <v/>
          </cell>
          <cell r="BS120" t="str">
            <v>BO</v>
          </cell>
          <cell r="BT120" t="str">
            <v/>
          </cell>
          <cell r="BU120" t="str">
            <v/>
          </cell>
          <cell r="BV120" t="str">
            <v/>
          </cell>
          <cell r="BW120" t="str">
            <v/>
          </cell>
          <cell r="BX120" t="str">
            <v>MD</v>
          </cell>
          <cell r="BY120" t="str">
            <v/>
          </cell>
          <cell r="BZ120" t="str">
            <v/>
          </cell>
          <cell r="CA120" t="str">
            <v/>
          </cell>
          <cell r="CB120" t="str">
            <v/>
          </cell>
          <cell r="CC120" t="str">
            <v>BK</v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 t="str">
            <v>DB</v>
          </cell>
          <cell r="CI120" t="str">
            <v/>
          </cell>
          <cell r="CJ120" t="str">
            <v/>
          </cell>
          <cell r="CK120" t="str">
            <v/>
          </cell>
          <cell r="CL120" t="str">
            <v/>
          </cell>
          <cell r="CM120" t="str">
            <v>BR</v>
          </cell>
          <cell r="CN120" t="str">
            <v/>
          </cell>
          <cell r="CO120" t="str">
            <v/>
          </cell>
          <cell r="CP120" t="str">
            <v/>
          </cell>
          <cell r="CQ120" t="str">
            <v/>
          </cell>
          <cell r="CR120" t="str">
            <v>Listnaté měkké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>Ostatní listnaté tvrdé</v>
          </cell>
          <cell r="CX120" t="str">
            <v/>
          </cell>
          <cell r="CY120" t="str">
            <v/>
          </cell>
          <cell r="CZ120" t="str">
            <v/>
          </cell>
          <cell r="DA120" t="str">
            <v/>
          </cell>
          <cell r="DB120" t="str">
            <v>29.05.25 10:22:24,516055000</v>
          </cell>
          <cell r="DC120">
            <v>1285.5</v>
          </cell>
          <cell r="DD120">
            <v>1144.095</v>
          </cell>
          <cell r="DF120" t="str">
            <v>1</v>
          </cell>
          <cell r="DG120">
            <v>2</v>
          </cell>
          <cell r="DH120">
            <v>100</v>
          </cell>
          <cell r="DI120" t="str">
            <v>do 2,5 tis.m3</v>
          </cell>
        </row>
        <row r="121">
          <cell r="A121">
            <v>359</v>
          </cell>
          <cell r="B121">
            <v>45804.21875</v>
          </cell>
          <cell r="C121" t="str">
            <v>28289871</v>
          </cell>
          <cell r="D121" t="str">
            <v>vkvdrevo@email.cz</v>
          </cell>
          <cell r="E121" t="str">
            <v>Jan Vladík</v>
          </cell>
          <cell r="F121" t="str">
            <v>605250158</v>
          </cell>
          <cell r="G121" t="str">
            <v>VKV DŘEVO s.r.o.</v>
          </cell>
          <cell r="H121" t="str">
            <v>Blansko</v>
          </cell>
          <cell r="I121" t="str">
            <v>Boskovice</v>
          </cell>
          <cell r="J121" t="str">
            <v>1342/2</v>
          </cell>
          <cell r="L121" t="str">
            <v>68001</v>
          </cell>
          <cell r="M121" t="str">
            <v>001</v>
          </cell>
          <cell r="Q121" t="str">
            <v>2424/12 Na Výsluní</v>
          </cell>
          <cell r="T121" t="str">
            <v>Manuální</v>
          </cell>
          <cell r="U121" t="str">
            <v>Automobilová</v>
          </cell>
          <cell r="V121">
            <v>3498</v>
          </cell>
          <cell r="W121">
            <v>2745</v>
          </cell>
          <cell r="X121">
            <v>3358</v>
          </cell>
          <cell r="Y121">
            <v>3600</v>
          </cell>
          <cell r="Z121" t="str">
            <v>SM,JD</v>
          </cell>
          <cell r="AA121">
            <v>30</v>
          </cell>
          <cell r="AB121">
            <v>5</v>
          </cell>
          <cell r="AC121">
            <v>20</v>
          </cell>
          <cell r="AD121" t="str">
            <v/>
          </cell>
          <cell r="AE121" t="str">
            <v>BO</v>
          </cell>
          <cell r="AF121">
            <v>30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>MD</v>
          </cell>
          <cell r="AK121">
            <v>10</v>
          </cell>
          <cell r="AL121" t="str">
            <v/>
          </cell>
          <cell r="AM121" t="str">
            <v/>
          </cell>
          <cell r="AN121" t="str">
            <v/>
          </cell>
          <cell r="AO121" t="str">
            <v>BK</v>
          </cell>
          <cell r="AP121">
            <v>3</v>
          </cell>
          <cell r="AQ121" t="str">
            <v/>
          </cell>
          <cell r="AR121" t="str">
            <v/>
          </cell>
          <cell r="AS121" t="str">
            <v/>
          </cell>
          <cell r="AT121" t="str">
            <v>DB</v>
          </cell>
          <cell r="AU121">
            <v>2</v>
          </cell>
          <cell r="AV121" t="str">
            <v/>
          </cell>
          <cell r="AW121" t="str">
            <v/>
          </cell>
          <cell r="AX121" t="str">
            <v/>
          </cell>
          <cell r="AY121" t="str">
            <v>BR</v>
          </cell>
          <cell r="AZ121" t="str">
            <v/>
          </cell>
          <cell r="BA121" t="str">
            <v/>
          </cell>
          <cell r="BB121" t="str">
            <v/>
          </cell>
          <cell r="BC121" t="str">
            <v/>
          </cell>
          <cell r="BD121" t="str">
            <v>Listnaté měkké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>Ostatní listnaté tvrdé</v>
          </cell>
          <cell r="BJ121" t="str">
            <v/>
          </cell>
          <cell r="BK121" t="str">
            <v/>
          </cell>
          <cell r="BL121" t="str">
            <v/>
          </cell>
          <cell r="BM121" t="str">
            <v/>
          </cell>
          <cell r="BN121" t="str">
            <v>SM,JD</v>
          </cell>
          <cell r="BO121">
            <v>18</v>
          </cell>
          <cell r="BP121">
            <v>50</v>
          </cell>
          <cell r="BQ121">
            <v>15</v>
          </cell>
          <cell r="BR121" t="str">
            <v/>
          </cell>
          <cell r="BS121" t="str">
            <v>BO</v>
          </cell>
          <cell r="BT121">
            <v>18</v>
          </cell>
          <cell r="BU121">
            <v>50</v>
          </cell>
          <cell r="BV121">
            <v>15</v>
          </cell>
          <cell r="BW121" t="str">
            <v/>
          </cell>
          <cell r="BX121" t="str">
            <v>MD</v>
          </cell>
          <cell r="BY121">
            <v>18</v>
          </cell>
          <cell r="BZ121">
            <v>50</v>
          </cell>
          <cell r="CA121">
            <v>15</v>
          </cell>
          <cell r="CB121" t="str">
            <v/>
          </cell>
          <cell r="CC121" t="str">
            <v>BK</v>
          </cell>
          <cell r="CD121">
            <v>25</v>
          </cell>
          <cell r="CE121">
            <v>60</v>
          </cell>
          <cell r="CF121" t="str">
            <v/>
          </cell>
          <cell r="CG121" t="str">
            <v/>
          </cell>
          <cell r="CH121" t="str">
            <v>DB</v>
          </cell>
          <cell r="CI121">
            <v>25</v>
          </cell>
          <cell r="CJ121">
            <v>60</v>
          </cell>
          <cell r="CK121" t="str">
            <v/>
          </cell>
          <cell r="CL121" t="str">
            <v/>
          </cell>
          <cell r="CM121" t="str">
            <v>BR</v>
          </cell>
          <cell r="CN121" t="str">
            <v/>
          </cell>
          <cell r="CO121" t="str">
            <v/>
          </cell>
          <cell r="CP121" t="str">
            <v/>
          </cell>
          <cell r="CQ121" t="str">
            <v/>
          </cell>
          <cell r="CR121" t="str">
            <v>Listnaté měkké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>Ostatní listnaté tvrdé</v>
          </cell>
          <cell r="CX121" t="str">
            <v/>
          </cell>
          <cell r="CY121" t="str">
            <v/>
          </cell>
          <cell r="CZ121" t="str">
            <v/>
          </cell>
          <cell r="DA121" t="str">
            <v/>
          </cell>
          <cell r="DB121" t="str">
            <v>29.05.25 10:22:24,509524000</v>
          </cell>
          <cell r="DC121">
            <v>3051.5</v>
          </cell>
          <cell r="DD121">
            <v>915.44999999999993</v>
          </cell>
          <cell r="DE121" t="str">
            <v>ajjaycm</v>
          </cell>
          <cell r="DF121" t="str">
            <v>1</v>
          </cell>
          <cell r="DG121">
            <v>2</v>
          </cell>
          <cell r="DH121">
            <v>100</v>
          </cell>
          <cell r="DI121" t="str">
            <v>2,5-5 tis.m3</v>
          </cell>
        </row>
        <row r="122">
          <cell r="A122">
            <v>360</v>
          </cell>
          <cell r="B122">
            <v>45804.344872685186</v>
          </cell>
          <cell r="C122" t="str">
            <v>28115201</v>
          </cell>
          <cell r="D122" t="str">
            <v>suja@stavebninysuja.cz</v>
          </cell>
          <cell r="E122" t="str">
            <v>Jiří Suja</v>
          </cell>
          <cell r="F122" t="str">
            <v>602451391</v>
          </cell>
          <cell r="G122" t="str">
            <v>SUJA s.r.o.</v>
          </cell>
          <cell r="H122" t="str">
            <v>České Budějovice</v>
          </cell>
          <cell r="I122" t="str">
            <v>Hluboká nad Vltavou</v>
          </cell>
          <cell r="J122" t="str">
            <v>Hamry 1330</v>
          </cell>
          <cell r="L122" t="str">
            <v>37341</v>
          </cell>
          <cell r="M122" t="str">
            <v>001</v>
          </cell>
          <cell r="O122" t="str">
            <v>České Budějovice</v>
          </cell>
          <cell r="P122" t="str">
            <v>Hluboká nad Vltavou</v>
          </cell>
          <cell r="Q122" t="str">
            <v>Stará Obora 300</v>
          </cell>
          <cell r="S122" t="str">
            <v>37341</v>
          </cell>
          <cell r="T122" t="str">
            <v>Manuální</v>
          </cell>
          <cell r="U122" t="str">
            <v>Automobilová</v>
          </cell>
          <cell r="V122">
            <v>10000</v>
          </cell>
          <cell r="W122">
            <v>9000</v>
          </cell>
          <cell r="X122">
            <v>9000</v>
          </cell>
          <cell r="Y122">
            <v>9000</v>
          </cell>
          <cell r="Z122" t="str">
            <v>SM,JD</v>
          </cell>
          <cell r="AA122">
            <v>35</v>
          </cell>
          <cell r="AB122">
            <v>65</v>
          </cell>
          <cell r="AC122" t="str">
            <v/>
          </cell>
          <cell r="AD122" t="str">
            <v/>
          </cell>
          <cell r="AE122" t="str">
            <v>BO</v>
          </cell>
          <cell r="AF122" t="str">
            <v/>
          </cell>
          <cell r="AG122" t="str">
            <v/>
          </cell>
          <cell r="AH122" t="str">
            <v/>
          </cell>
          <cell r="AI122" t="str">
            <v/>
          </cell>
          <cell r="AJ122" t="str">
            <v>MD</v>
          </cell>
          <cell r="AK122" t="str">
            <v/>
          </cell>
          <cell r="AL122" t="str">
            <v/>
          </cell>
          <cell r="AM122" t="str">
            <v/>
          </cell>
          <cell r="AN122" t="str">
            <v/>
          </cell>
          <cell r="AO122" t="str">
            <v>BK</v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>DB</v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 t="str">
            <v>BR</v>
          </cell>
          <cell r="AZ122" t="str">
            <v/>
          </cell>
          <cell r="BA122" t="str">
            <v/>
          </cell>
          <cell r="BB122" t="str">
            <v/>
          </cell>
          <cell r="BC122" t="str">
            <v/>
          </cell>
          <cell r="BD122" t="str">
            <v>Listnaté měkké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>Ostatní listnaté tvrdé</v>
          </cell>
          <cell r="BJ122" t="str">
            <v/>
          </cell>
          <cell r="BK122" t="str">
            <v/>
          </cell>
          <cell r="BL122" t="str">
            <v/>
          </cell>
          <cell r="BM122" t="str">
            <v/>
          </cell>
          <cell r="BN122" t="str">
            <v>SM,JD</v>
          </cell>
          <cell r="BO122">
            <v>20</v>
          </cell>
          <cell r="BP122">
            <v>120</v>
          </cell>
          <cell r="BQ122" t="str">
            <v/>
          </cell>
          <cell r="BR122" t="str">
            <v/>
          </cell>
          <cell r="BS122" t="str">
            <v>BO</v>
          </cell>
          <cell r="BT122" t="str">
            <v/>
          </cell>
          <cell r="BU122" t="str">
            <v/>
          </cell>
          <cell r="BV122" t="str">
            <v/>
          </cell>
          <cell r="BW122" t="str">
            <v/>
          </cell>
          <cell r="BX122" t="str">
            <v>MD</v>
          </cell>
          <cell r="BY122" t="str">
            <v/>
          </cell>
          <cell r="BZ122" t="str">
            <v/>
          </cell>
          <cell r="CA122" t="str">
            <v/>
          </cell>
          <cell r="CB122" t="str">
            <v/>
          </cell>
          <cell r="CC122" t="str">
            <v>BK</v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>DB</v>
          </cell>
          <cell r="CI122" t="str">
            <v/>
          </cell>
          <cell r="CJ122" t="str">
            <v/>
          </cell>
          <cell r="CK122" t="str">
            <v/>
          </cell>
          <cell r="CL122" t="str">
            <v/>
          </cell>
          <cell r="CM122" t="str">
            <v>BR</v>
          </cell>
          <cell r="CN122" t="str">
            <v/>
          </cell>
          <cell r="CO122" t="str">
            <v/>
          </cell>
          <cell r="CP122" t="str">
            <v/>
          </cell>
          <cell r="CQ122" t="str">
            <v/>
          </cell>
          <cell r="CR122" t="str">
            <v>Listnaté měkké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>Ostatní listnaté tvrdé</v>
          </cell>
          <cell r="CX122" t="str">
            <v/>
          </cell>
          <cell r="CY122" t="str">
            <v/>
          </cell>
          <cell r="CZ122" t="str">
            <v/>
          </cell>
          <cell r="DA122" t="str">
            <v/>
          </cell>
          <cell r="DB122" t="str">
            <v>29.05.25 10:22:24,500584000</v>
          </cell>
          <cell r="DC122">
            <v>9000</v>
          </cell>
          <cell r="DD122">
            <v>3150.0000000000005</v>
          </cell>
          <cell r="DE122" t="str">
            <v>2udrg89</v>
          </cell>
          <cell r="DF122" t="str">
            <v>1</v>
          </cell>
          <cell r="DG122">
            <v>2</v>
          </cell>
          <cell r="DH122">
            <v>100</v>
          </cell>
          <cell r="DI122" t="str">
            <v>5-10 tis.m3</v>
          </cell>
        </row>
        <row r="123">
          <cell r="A123">
            <v>361</v>
          </cell>
          <cell r="B123">
            <v>45804.364340277774</v>
          </cell>
          <cell r="C123" t="str">
            <v>28568575</v>
          </cell>
          <cell r="D123" t="str">
            <v>kasparova@kaspardrevo.cz</v>
          </cell>
          <cell r="E123" t="str">
            <v>Kašpar Tomáš</v>
          </cell>
          <cell r="F123" t="str">
            <v>777761169</v>
          </cell>
          <cell r="G123" t="str">
            <v>TOMÁŠ KAŠPAR s.r.o.</v>
          </cell>
          <cell r="H123" t="str">
            <v>Šumperk</v>
          </cell>
          <cell r="I123" t="str">
            <v>Šumperk</v>
          </cell>
          <cell r="J123" t="str">
            <v>8.května 3300/20a</v>
          </cell>
          <cell r="L123" t="str">
            <v>78701</v>
          </cell>
          <cell r="M123" t="str">
            <v>001</v>
          </cell>
          <cell r="O123" t="str">
            <v>Ústí nad Orlicí</v>
          </cell>
          <cell r="P123" t="str">
            <v>Červená voda</v>
          </cell>
          <cell r="Q123" t="str">
            <v>344</v>
          </cell>
          <cell r="S123" t="str">
            <v>56161</v>
          </cell>
          <cell r="T123" t="str">
            <v>Manuální</v>
          </cell>
          <cell r="U123" t="str">
            <v>Automobilová</v>
          </cell>
          <cell r="V123">
            <v>22200</v>
          </cell>
          <cell r="W123">
            <v>22600</v>
          </cell>
          <cell r="X123">
            <v>22400</v>
          </cell>
          <cell r="Y123">
            <v>22500</v>
          </cell>
          <cell r="Z123" t="str">
            <v>SM,JD</v>
          </cell>
          <cell r="AA123">
            <v>0.5</v>
          </cell>
          <cell r="AB123">
            <v>0.5</v>
          </cell>
          <cell r="AC123" t="str">
            <v/>
          </cell>
          <cell r="AD123" t="str">
            <v/>
          </cell>
          <cell r="AE123" t="str">
            <v>BO</v>
          </cell>
          <cell r="AF123">
            <v>0.5</v>
          </cell>
          <cell r="AG123">
            <v>0.5</v>
          </cell>
          <cell r="AH123" t="str">
            <v/>
          </cell>
          <cell r="AI123" t="str">
            <v/>
          </cell>
          <cell r="AJ123" t="str">
            <v>MD</v>
          </cell>
          <cell r="AK123">
            <v>55</v>
          </cell>
          <cell r="AL123">
            <v>30</v>
          </cell>
          <cell r="AM123" t="str">
            <v/>
          </cell>
          <cell r="AN123" t="str">
            <v/>
          </cell>
          <cell r="AO123" t="str">
            <v>BK</v>
          </cell>
          <cell r="AP123">
            <v>0.5</v>
          </cell>
          <cell r="AQ123">
            <v>1</v>
          </cell>
          <cell r="AR123" t="str">
            <v/>
          </cell>
          <cell r="AS123" t="str">
            <v/>
          </cell>
          <cell r="AT123" t="str">
            <v>DB</v>
          </cell>
          <cell r="AU123">
            <v>3</v>
          </cell>
          <cell r="AV123">
            <v>7</v>
          </cell>
          <cell r="AW123" t="str">
            <v/>
          </cell>
          <cell r="AX123" t="str">
            <v/>
          </cell>
          <cell r="AY123" t="str">
            <v>BR</v>
          </cell>
          <cell r="AZ123" t="str">
            <v/>
          </cell>
          <cell r="BA123" t="str">
            <v/>
          </cell>
          <cell r="BB123" t="str">
            <v/>
          </cell>
          <cell r="BC123" t="str">
            <v/>
          </cell>
          <cell r="BD123" t="str">
            <v>Listnaté měkké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>Ostatní listnaté tvrdé</v>
          </cell>
          <cell r="BJ123">
            <v>0.5</v>
          </cell>
          <cell r="BK123">
            <v>1</v>
          </cell>
          <cell r="BL123" t="str">
            <v/>
          </cell>
          <cell r="BM123" t="str">
            <v/>
          </cell>
          <cell r="BN123" t="str">
            <v>SM,JD</v>
          </cell>
          <cell r="BO123">
            <v>35</v>
          </cell>
          <cell r="BP123">
            <v>100</v>
          </cell>
          <cell r="BQ123" t="str">
            <v/>
          </cell>
          <cell r="BR123" t="str">
            <v/>
          </cell>
          <cell r="BS123" t="str">
            <v>BO</v>
          </cell>
          <cell r="BT123">
            <v>35</v>
          </cell>
          <cell r="BU123">
            <v>100</v>
          </cell>
          <cell r="BV123" t="str">
            <v/>
          </cell>
          <cell r="BW123" t="str">
            <v/>
          </cell>
          <cell r="BX123" t="str">
            <v>MD</v>
          </cell>
          <cell r="BY123">
            <v>25</v>
          </cell>
          <cell r="BZ123">
            <v>100</v>
          </cell>
          <cell r="CA123" t="str">
            <v/>
          </cell>
          <cell r="CB123" t="str">
            <v/>
          </cell>
          <cell r="CC123" t="str">
            <v>BK</v>
          </cell>
          <cell r="CD123">
            <v>40</v>
          </cell>
          <cell r="CE123">
            <v>100</v>
          </cell>
          <cell r="CF123" t="str">
            <v/>
          </cell>
          <cell r="CG123" t="str">
            <v/>
          </cell>
          <cell r="CH123" t="str">
            <v>DB</v>
          </cell>
          <cell r="CI123">
            <v>40</v>
          </cell>
          <cell r="CJ123">
            <v>100</v>
          </cell>
          <cell r="CK123" t="str">
            <v/>
          </cell>
          <cell r="CL123" t="str">
            <v/>
          </cell>
          <cell r="CM123" t="str">
            <v>BR</v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 t="str">
            <v>Listnaté měkké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>Ostatní listnaté tvrdé</v>
          </cell>
          <cell r="CX123">
            <v>40</v>
          </cell>
          <cell r="CY123">
            <v>100</v>
          </cell>
          <cell r="CZ123" t="str">
            <v/>
          </cell>
          <cell r="DA123" t="str">
            <v/>
          </cell>
          <cell r="DB123" t="str">
            <v>29.05.25 10:22:24,491242000</v>
          </cell>
          <cell r="DC123">
            <v>22500</v>
          </cell>
          <cell r="DD123">
            <v>112.5</v>
          </cell>
          <cell r="DE123" t="str">
            <v>maz7k78</v>
          </cell>
          <cell r="DF123" t="str">
            <v>1</v>
          </cell>
          <cell r="DG123">
            <v>2</v>
          </cell>
          <cell r="DH123">
            <v>100</v>
          </cell>
          <cell r="DI123" t="str">
            <v>20-50 tis.m3</v>
          </cell>
        </row>
        <row r="124">
          <cell r="A124">
            <v>363</v>
          </cell>
          <cell r="B124">
            <v>45804.423449074071</v>
          </cell>
          <cell r="C124" t="str">
            <v>63492202</v>
          </cell>
          <cell r="D124" t="str">
            <v>jan.vareka@pila-javorice.cz</v>
          </cell>
          <cell r="E124" t="str">
            <v>Ing. Jan Vařeka</v>
          </cell>
          <cell r="F124" t="str">
            <v>+420723574529</v>
          </cell>
          <cell r="G124" t="str">
            <v>Javořice a.s.</v>
          </cell>
          <cell r="H124" t="str">
            <v>Prostějov</v>
          </cell>
          <cell r="I124" t="str">
            <v>Ptení</v>
          </cell>
          <cell r="J124" t="str">
            <v>Ptenský Dvorek 100</v>
          </cell>
          <cell r="L124" t="str">
            <v>79843</v>
          </cell>
          <cell r="M124" t="str">
            <v>001</v>
          </cell>
          <cell r="T124" t="str">
            <v>Elektronická</v>
          </cell>
          <cell r="U124" t="str">
            <v>Automobilová i železniční</v>
          </cell>
          <cell r="V124">
            <v>416133</v>
          </cell>
          <cell r="W124">
            <v>371246</v>
          </cell>
          <cell r="X124">
            <v>373949</v>
          </cell>
          <cell r="Y124">
            <v>353430</v>
          </cell>
          <cell r="Z124" t="str">
            <v>SM,JD</v>
          </cell>
          <cell r="AA124">
            <v>89</v>
          </cell>
          <cell r="AB124" t="str">
            <v/>
          </cell>
          <cell r="AC124" t="str">
            <v/>
          </cell>
          <cell r="AD124" t="str">
            <v/>
          </cell>
          <cell r="AE124" t="str">
            <v>BO</v>
          </cell>
          <cell r="AF124">
            <v>11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>MD</v>
          </cell>
          <cell r="AK124" t="str">
            <v/>
          </cell>
          <cell r="AL124" t="str">
            <v/>
          </cell>
          <cell r="AM124" t="str">
            <v/>
          </cell>
          <cell r="AN124" t="str">
            <v/>
          </cell>
          <cell r="AO124" t="str">
            <v>BK</v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>DB</v>
          </cell>
          <cell r="AU124" t="str">
            <v/>
          </cell>
          <cell r="AV124" t="str">
            <v/>
          </cell>
          <cell r="AW124" t="str">
            <v/>
          </cell>
          <cell r="AX124" t="str">
            <v/>
          </cell>
          <cell r="AY124" t="str">
            <v>BR</v>
          </cell>
          <cell r="AZ124" t="str">
            <v/>
          </cell>
          <cell r="BA124" t="str">
            <v/>
          </cell>
          <cell r="BB124" t="str">
            <v/>
          </cell>
          <cell r="BC124" t="str">
            <v/>
          </cell>
          <cell r="BD124" t="str">
            <v>Listnaté měkké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>Ostatní listnaté tvrdé</v>
          </cell>
          <cell r="BJ124" t="str">
            <v/>
          </cell>
          <cell r="BK124" t="str">
            <v/>
          </cell>
          <cell r="BL124" t="str">
            <v/>
          </cell>
          <cell r="BM124" t="str">
            <v/>
          </cell>
          <cell r="BN124" t="str">
            <v>SM,JD</v>
          </cell>
          <cell r="BO124">
            <v>15</v>
          </cell>
          <cell r="BP124">
            <v>45</v>
          </cell>
          <cell r="BQ124" t="str">
            <v/>
          </cell>
          <cell r="BR124" t="str">
            <v/>
          </cell>
          <cell r="BS124" t="str">
            <v>BO</v>
          </cell>
          <cell r="BT124">
            <v>17</v>
          </cell>
          <cell r="BU124">
            <v>45</v>
          </cell>
          <cell r="BV124" t="str">
            <v/>
          </cell>
          <cell r="BW124" t="str">
            <v/>
          </cell>
          <cell r="BX124" t="str">
            <v>MD</v>
          </cell>
          <cell r="BY124" t="str">
            <v/>
          </cell>
          <cell r="BZ124" t="str">
            <v/>
          </cell>
          <cell r="CA124" t="str">
            <v/>
          </cell>
          <cell r="CB124" t="str">
            <v/>
          </cell>
          <cell r="CC124" t="str">
            <v>BK</v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>DB</v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>BR</v>
          </cell>
          <cell r="CN124" t="str">
            <v/>
          </cell>
          <cell r="CO124" t="str">
            <v/>
          </cell>
          <cell r="CP124" t="str">
            <v/>
          </cell>
          <cell r="CQ124" t="str">
            <v/>
          </cell>
          <cell r="CR124" t="str">
            <v>Listnaté měkké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>Ostatní listnaté tvrdé</v>
          </cell>
          <cell r="CX124" t="str">
            <v/>
          </cell>
          <cell r="CY124" t="str">
            <v/>
          </cell>
          <cell r="CZ124" t="str">
            <v/>
          </cell>
          <cell r="DA124" t="str">
            <v/>
          </cell>
          <cell r="DB124" t="str">
            <v>29.05.25 10:22:24,482931000</v>
          </cell>
          <cell r="DC124">
            <v>372597.5</v>
          </cell>
          <cell r="DD124">
            <v>331611.77500000002</v>
          </cell>
          <cell r="DE124" t="str">
            <v>m5qenc2</v>
          </cell>
          <cell r="DF124" t="str">
            <v>1</v>
          </cell>
          <cell r="DG124">
            <v>2</v>
          </cell>
          <cell r="DH124">
            <v>100</v>
          </cell>
          <cell r="DI124" t="str">
            <v>200 tis.m3 a více</v>
          </cell>
        </row>
        <row r="125">
          <cell r="A125">
            <v>364</v>
          </cell>
          <cell r="B125">
            <v>45804.466666666667</v>
          </cell>
          <cell r="C125" t="str">
            <v>25264605</v>
          </cell>
          <cell r="D125" t="str">
            <v>tomas.havlik@storaenso.com</v>
          </cell>
          <cell r="E125" t="str">
            <v>František Vícha</v>
          </cell>
          <cell r="F125" t="str">
            <v>724253321</v>
          </cell>
          <cell r="G125" t="str">
            <v>Stora Enso Wood Products Ždírec  s.r.o.</v>
          </cell>
          <cell r="H125" t="str">
            <v>Havlíčkův Brod</v>
          </cell>
          <cell r="I125" t="str">
            <v>Ždírec nad Doubravou</v>
          </cell>
          <cell r="J125" t="str">
            <v>Nádražní 66</v>
          </cell>
          <cell r="L125" t="str">
            <v>58263</v>
          </cell>
          <cell r="M125" t="str">
            <v>001</v>
          </cell>
          <cell r="T125" t="str">
            <v>Elektronická</v>
          </cell>
          <cell r="U125" t="str">
            <v>Automobilová i železniční</v>
          </cell>
          <cell r="V125">
            <v>885769</v>
          </cell>
          <cell r="W125">
            <v>794097</v>
          </cell>
          <cell r="X125">
            <v>779219</v>
          </cell>
          <cell r="Y125">
            <v>842000</v>
          </cell>
          <cell r="Z125" t="str">
            <v>SM,JD</v>
          </cell>
          <cell r="AA125">
            <v>97</v>
          </cell>
          <cell r="AB125" t="str">
            <v/>
          </cell>
          <cell r="AC125" t="str">
            <v/>
          </cell>
          <cell r="AD125" t="str">
            <v/>
          </cell>
          <cell r="AE125" t="str">
            <v>BO</v>
          </cell>
          <cell r="AF125">
            <v>3</v>
          </cell>
          <cell r="AG125" t="str">
            <v/>
          </cell>
          <cell r="AH125" t="str">
            <v/>
          </cell>
          <cell r="AI125" t="str">
            <v/>
          </cell>
          <cell r="AJ125" t="str">
            <v>MD</v>
          </cell>
          <cell r="AK125" t="str">
            <v/>
          </cell>
          <cell r="AL125" t="str">
            <v/>
          </cell>
          <cell r="AM125" t="str">
            <v/>
          </cell>
          <cell r="AN125" t="str">
            <v/>
          </cell>
          <cell r="AO125" t="str">
            <v>BK</v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>DB</v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>BR</v>
          </cell>
          <cell r="AZ125" t="str">
            <v/>
          </cell>
          <cell r="BA125" t="str">
            <v/>
          </cell>
          <cell r="BB125" t="str">
            <v/>
          </cell>
          <cell r="BC125" t="str">
            <v/>
          </cell>
          <cell r="BD125" t="str">
            <v>Listnaté měkké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>Ostatní listnaté tvrdé</v>
          </cell>
          <cell r="BJ125" t="str">
            <v/>
          </cell>
          <cell r="BK125" t="str">
            <v/>
          </cell>
          <cell r="BL125" t="str">
            <v/>
          </cell>
          <cell r="BM125" t="str">
            <v/>
          </cell>
          <cell r="BN125" t="str">
            <v>SM,JD</v>
          </cell>
          <cell r="BO125">
            <v>15</v>
          </cell>
          <cell r="BP125">
            <v>47</v>
          </cell>
          <cell r="BQ125" t="str">
            <v/>
          </cell>
          <cell r="BR125" t="str">
            <v/>
          </cell>
          <cell r="BS125" t="str">
            <v>BO</v>
          </cell>
          <cell r="BT125">
            <v>14</v>
          </cell>
          <cell r="BU125">
            <v>34</v>
          </cell>
          <cell r="BV125" t="str">
            <v/>
          </cell>
          <cell r="BW125" t="str">
            <v/>
          </cell>
          <cell r="BX125" t="str">
            <v>MD</v>
          </cell>
          <cell r="BY125" t="str">
            <v/>
          </cell>
          <cell r="BZ125" t="str">
            <v/>
          </cell>
          <cell r="CA125" t="str">
            <v/>
          </cell>
          <cell r="CB125" t="str">
            <v/>
          </cell>
          <cell r="CC125" t="str">
            <v>BK</v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 t="str">
            <v>DB</v>
          </cell>
          <cell r="CI125" t="str">
            <v/>
          </cell>
          <cell r="CJ125" t="str">
            <v/>
          </cell>
          <cell r="CK125" t="str">
            <v/>
          </cell>
          <cell r="CL125" t="str">
            <v/>
          </cell>
          <cell r="CM125" t="str">
            <v>BR</v>
          </cell>
          <cell r="CN125" t="str">
            <v/>
          </cell>
          <cell r="CO125" t="str">
            <v/>
          </cell>
          <cell r="CP125" t="str">
            <v/>
          </cell>
          <cell r="CQ125" t="str">
            <v/>
          </cell>
          <cell r="CR125" t="str">
            <v>Listnaté měkké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>Ostatní listnaté tvrdé</v>
          </cell>
          <cell r="CX125" t="str">
            <v/>
          </cell>
          <cell r="CY125" t="str">
            <v/>
          </cell>
          <cell r="CZ125" t="str">
            <v/>
          </cell>
          <cell r="DA125" t="str">
            <v/>
          </cell>
          <cell r="DB125" t="str">
            <v>29.05.25 10:22:24,469617000</v>
          </cell>
          <cell r="DC125">
            <v>786658</v>
          </cell>
          <cell r="DD125">
            <v>763058.26</v>
          </cell>
          <cell r="DE125" t="str">
            <v>spf4w7p</v>
          </cell>
          <cell r="DF125" t="str">
            <v>1</v>
          </cell>
          <cell r="DG125">
            <v>2</v>
          </cell>
          <cell r="DH125">
            <v>100</v>
          </cell>
          <cell r="DI125" t="str">
            <v>200 tis.m3 a více</v>
          </cell>
        </row>
        <row r="126">
          <cell r="A126">
            <v>365</v>
          </cell>
          <cell r="B126">
            <v>45804.559166666666</v>
          </cell>
          <cell r="C126" t="str">
            <v>26845245</v>
          </cell>
          <cell r="D126" t="str">
            <v>klasek@carman-wood.cz</v>
          </cell>
          <cell r="E126" t="str">
            <v>Václav Klásek</v>
          </cell>
          <cell r="F126" t="str">
            <v>+420602713690</v>
          </cell>
          <cell r="G126" t="str">
            <v>CARMAN-WOOD, s.r.o.</v>
          </cell>
          <cell r="H126" t="str">
            <v>Opava</v>
          </cell>
          <cell r="I126" t="str">
            <v>Hradec nad Moravicí</v>
          </cell>
          <cell r="J126" t="str">
            <v>Žimrovická 34</v>
          </cell>
          <cell r="L126" t="str">
            <v>74741</v>
          </cell>
          <cell r="M126" t="str">
            <v>001</v>
          </cell>
          <cell r="T126" t="str">
            <v>Elektronická</v>
          </cell>
          <cell r="U126" t="str">
            <v>Automobilová</v>
          </cell>
          <cell r="V126">
            <v>26999</v>
          </cell>
          <cell r="W126">
            <v>20667</v>
          </cell>
          <cell r="X126">
            <v>23391</v>
          </cell>
          <cell r="Y126">
            <v>24000</v>
          </cell>
          <cell r="Z126" t="str">
            <v>SM,JD</v>
          </cell>
          <cell r="AA126">
            <v>0</v>
          </cell>
          <cell r="AB126" t="str">
            <v/>
          </cell>
          <cell r="AC126" t="str">
            <v/>
          </cell>
          <cell r="AD126" t="str">
            <v/>
          </cell>
          <cell r="AE126" t="str">
            <v>BO</v>
          </cell>
          <cell r="AF126" t="str">
            <v/>
          </cell>
          <cell r="AG126" t="str">
            <v/>
          </cell>
          <cell r="AH126" t="str">
            <v/>
          </cell>
          <cell r="AI126" t="str">
            <v/>
          </cell>
          <cell r="AJ126" t="str">
            <v>MD</v>
          </cell>
          <cell r="AK126">
            <v>80</v>
          </cell>
          <cell r="AL126">
            <v>20</v>
          </cell>
          <cell r="AM126" t="str">
            <v/>
          </cell>
          <cell r="AN126" t="str">
            <v/>
          </cell>
          <cell r="AO126" t="str">
            <v>BK</v>
          </cell>
          <cell r="AP126" t="str">
            <v/>
          </cell>
          <cell r="AQ126" t="str">
            <v/>
          </cell>
          <cell r="AR126" t="str">
            <v/>
          </cell>
          <cell r="AS126" t="str">
            <v/>
          </cell>
          <cell r="AT126" t="str">
            <v>DB</v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 t="str">
            <v>BR</v>
          </cell>
          <cell r="AZ126" t="str">
            <v/>
          </cell>
          <cell r="BA126" t="str">
            <v/>
          </cell>
          <cell r="BB126" t="str">
            <v/>
          </cell>
          <cell r="BC126" t="str">
            <v/>
          </cell>
          <cell r="BD126" t="str">
            <v>Listnaté měkké</v>
          </cell>
          <cell r="BE126" t="str">
            <v/>
          </cell>
          <cell r="BF126" t="str">
            <v/>
          </cell>
          <cell r="BG126" t="str">
            <v/>
          </cell>
          <cell r="BH126" t="str">
            <v/>
          </cell>
          <cell r="BI126" t="str">
            <v>Ostatní listnaté tvrdé</v>
          </cell>
          <cell r="BJ126" t="str">
            <v/>
          </cell>
          <cell r="BK126" t="str">
            <v/>
          </cell>
          <cell r="BL126" t="str">
            <v/>
          </cell>
          <cell r="BM126" t="str">
            <v/>
          </cell>
          <cell r="BN126" t="str">
            <v>SM,JD</v>
          </cell>
          <cell r="BO126" t="str">
            <v/>
          </cell>
          <cell r="BP126" t="str">
            <v/>
          </cell>
          <cell r="BQ126" t="str">
            <v/>
          </cell>
          <cell r="BR126" t="str">
            <v/>
          </cell>
          <cell r="BS126" t="str">
            <v>BO</v>
          </cell>
          <cell r="BT126" t="str">
            <v/>
          </cell>
          <cell r="BU126" t="str">
            <v/>
          </cell>
          <cell r="BV126" t="str">
            <v/>
          </cell>
          <cell r="BW126" t="str">
            <v/>
          </cell>
          <cell r="BX126" t="str">
            <v>MD</v>
          </cell>
          <cell r="BY126">
            <v>20</v>
          </cell>
          <cell r="BZ126">
            <v>80</v>
          </cell>
          <cell r="CA126" t="str">
            <v/>
          </cell>
          <cell r="CB126" t="str">
            <v/>
          </cell>
          <cell r="CC126" t="str">
            <v>BK</v>
          </cell>
          <cell r="CD126" t="str">
            <v/>
          </cell>
          <cell r="CE126" t="str">
            <v/>
          </cell>
          <cell r="CF126" t="str">
            <v/>
          </cell>
          <cell r="CG126" t="str">
            <v/>
          </cell>
          <cell r="CH126" t="str">
            <v>DB</v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>BR</v>
          </cell>
          <cell r="CN126" t="str">
            <v/>
          </cell>
          <cell r="CO126" t="str">
            <v/>
          </cell>
          <cell r="CP126" t="str">
            <v/>
          </cell>
          <cell r="CQ126" t="str">
            <v/>
          </cell>
          <cell r="CR126" t="str">
            <v>Listnaté měkké</v>
          </cell>
          <cell r="CS126" t="str">
            <v/>
          </cell>
          <cell r="CT126" t="str">
            <v/>
          </cell>
          <cell r="CU126" t="str">
            <v/>
          </cell>
          <cell r="CV126" t="str">
            <v/>
          </cell>
          <cell r="CW126" t="str">
            <v>Ostatní listnaté tvrdé</v>
          </cell>
          <cell r="CX126" t="str">
            <v/>
          </cell>
          <cell r="CY126" t="str">
            <v/>
          </cell>
          <cell r="CZ126" t="str">
            <v/>
          </cell>
          <cell r="DA126" t="str">
            <v/>
          </cell>
          <cell r="DB126" t="str">
            <v>29.05.25 10:22:24,458657000</v>
          </cell>
          <cell r="DC126">
            <v>22029</v>
          </cell>
          <cell r="DD126">
            <v>0</v>
          </cell>
          <cell r="DE126" t="str">
            <v>2kcu266</v>
          </cell>
          <cell r="DF126" t="str">
            <v>1</v>
          </cell>
          <cell r="DG126">
            <v>2</v>
          </cell>
          <cell r="DH126">
            <v>100</v>
          </cell>
          <cell r="DI126" t="str">
            <v>20-50 tis.m3</v>
          </cell>
        </row>
        <row r="127">
          <cell r="A127">
            <v>366</v>
          </cell>
          <cell r="B127">
            <v>45805.212881944448</v>
          </cell>
          <cell r="C127" t="str">
            <v>63485460</v>
          </cell>
          <cell r="D127" t="str">
            <v>a.konsel@seznam.cz</v>
          </cell>
          <cell r="E127" t="str">
            <v>Alois Konšel</v>
          </cell>
          <cell r="F127" t="str">
            <v>604192598</v>
          </cell>
          <cell r="G127" t="str">
            <v>M.F.A. Konšel s.r.o.</v>
          </cell>
          <cell r="H127" t="str">
            <v>Prostějov</v>
          </cell>
          <cell r="I127" t="str">
            <v>Křenůvky</v>
          </cell>
          <cell r="J127" t="str">
            <v>78</v>
          </cell>
          <cell r="L127" t="str">
            <v>79805</v>
          </cell>
          <cell r="M127" t="str">
            <v>001</v>
          </cell>
          <cell r="T127" t="str">
            <v>Manuální</v>
          </cell>
          <cell r="U127" t="str">
            <v>Automobilová</v>
          </cell>
          <cell r="V127">
            <v>3255</v>
          </cell>
          <cell r="W127">
            <v>1528</v>
          </cell>
          <cell r="X127">
            <v>1395</v>
          </cell>
          <cell r="Y127">
            <v>1600</v>
          </cell>
          <cell r="Z127" t="str">
            <v>SM,JD</v>
          </cell>
          <cell r="AA127">
            <v>85</v>
          </cell>
          <cell r="AB127" t="str">
            <v/>
          </cell>
          <cell r="AC127" t="str">
            <v/>
          </cell>
          <cell r="AD127" t="str">
            <v/>
          </cell>
          <cell r="AE127" t="str">
            <v>BO</v>
          </cell>
          <cell r="AF127">
            <v>15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>MD</v>
          </cell>
          <cell r="AK127" t="str">
            <v/>
          </cell>
          <cell r="AL127" t="str">
            <v/>
          </cell>
          <cell r="AM127" t="str">
            <v/>
          </cell>
          <cell r="AN127" t="str">
            <v/>
          </cell>
          <cell r="AO127" t="str">
            <v>BK</v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>DB</v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>BR</v>
          </cell>
          <cell r="AZ127" t="str">
            <v/>
          </cell>
          <cell r="BA127" t="str">
            <v/>
          </cell>
          <cell r="BB127" t="str">
            <v/>
          </cell>
          <cell r="BC127" t="str">
            <v/>
          </cell>
          <cell r="BD127" t="str">
            <v>Listnaté měkké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>Ostatní listnaté tvrdé</v>
          </cell>
          <cell r="BJ127" t="str">
            <v/>
          </cell>
          <cell r="BK127" t="str">
            <v/>
          </cell>
          <cell r="BL127" t="str">
            <v/>
          </cell>
          <cell r="BM127" t="str">
            <v/>
          </cell>
          <cell r="BN127" t="str">
            <v>SM,JD</v>
          </cell>
          <cell r="BO127">
            <v>18</v>
          </cell>
          <cell r="BP127">
            <v>55</v>
          </cell>
          <cell r="BQ127" t="str">
            <v/>
          </cell>
          <cell r="BR127" t="str">
            <v/>
          </cell>
          <cell r="BS127" t="str">
            <v>BO</v>
          </cell>
          <cell r="BT127">
            <v>18</v>
          </cell>
          <cell r="BU127">
            <v>55</v>
          </cell>
          <cell r="BV127" t="str">
            <v/>
          </cell>
          <cell r="BW127" t="str">
            <v/>
          </cell>
          <cell r="BX127" t="str">
            <v>MD</v>
          </cell>
          <cell r="BY127" t="str">
            <v/>
          </cell>
          <cell r="BZ127" t="str">
            <v/>
          </cell>
          <cell r="CA127" t="str">
            <v/>
          </cell>
          <cell r="CB127" t="str">
            <v/>
          </cell>
          <cell r="CC127" t="str">
            <v>BK</v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>DB</v>
          </cell>
          <cell r="CI127" t="str">
            <v/>
          </cell>
          <cell r="CJ127" t="str">
            <v/>
          </cell>
          <cell r="CK127" t="str">
            <v/>
          </cell>
          <cell r="CL127" t="str">
            <v/>
          </cell>
          <cell r="CM127" t="str">
            <v>BR</v>
          </cell>
          <cell r="CN127" t="str">
            <v/>
          </cell>
          <cell r="CO127" t="str">
            <v/>
          </cell>
          <cell r="CP127" t="str">
            <v/>
          </cell>
          <cell r="CQ127" t="str">
            <v/>
          </cell>
          <cell r="CR127" t="str">
            <v>Listnaté měkké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>Ostatní listnaté tvrdé</v>
          </cell>
          <cell r="CX127" t="str">
            <v/>
          </cell>
          <cell r="CY127" t="str">
            <v/>
          </cell>
          <cell r="CZ127" t="str">
            <v/>
          </cell>
          <cell r="DA127" t="str">
            <v/>
          </cell>
          <cell r="DB127" t="str">
            <v>29.05.25 10:22:24,449888000</v>
          </cell>
          <cell r="DC127">
            <v>1461.5</v>
          </cell>
          <cell r="DD127">
            <v>1242.2749999999999</v>
          </cell>
          <cell r="DE127" t="str">
            <v>g8amh6</v>
          </cell>
          <cell r="DF127" t="str">
            <v>1</v>
          </cell>
          <cell r="DG127">
            <v>2</v>
          </cell>
          <cell r="DH127">
            <v>100</v>
          </cell>
          <cell r="DI127" t="str">
            <v>do 2,5 tis.m3</v>
          </cell>
        </row>
        <row r="128">
          <cell r="A128">
            <v>367</v>
          </cell>
          <cell r="B128">
            <v>45805.272118055553</v>
          </cell>
          <cell r="C128" t="str">
            <v>25549065</v>
          </cell>
          <cell r="D128" t="str">
            <v>drevarskasro@seznam.cz</v>
          </cell>
          <cell r="E128" t="str">
            <v>Novotný Michal</v>
          </cell>
          <cell r="F128" t="str">
            <v>603805570</v>
          </cell>
          <cell r="G128" t="str">
            <v>Novotný - DŘEVAŘSKÁ a OBCHODNÍ, s.r.o.</v>
          </cell>
          <cell r="H128" t="str">
            <v>Jihlava</v>
          </cell>
          <cell r="I128" t="str">
            <v>Nadějov</v>
          </cell>
          <cell r="J128" t="str">
            <v>Nadějov 54</v>
          </cell>
          <cell r="L128" t="str">
            <v>58827</v>
          </cell>
          <cell r="M128" t="str">
            <v>001</v>
          </cell>
          <cell r="O128" t="str">
            <v>Jihlava</v>
          </cell>
          <cell r="P128" t="str">
            <v>Nadějov</v>
          </cell>
          <cell r="Q128" t="str">
            <v>Nadějov 54</v>
          </cell>
          <cell r="S128" t="str">
            <v>58827</v>
          </cell>
          <cell r="T128" t="str">
            <v>Manuální</v>
          </cell>
          <cell r="U128" t="str">
            <v>Automobilová</v>
          </cell>
          <cell r="V128">
            <v>12172</v>
          </cell>
          <cell r="W128">
            <v>3842</v>
          </cell>
          <cell r="X128">
            <v>5719</v>
          </cell>
          <cell r="Y128">
            <v>7000</v>
          </cell>
          <cell r="Z128" t="str">
            <v>SM,JD</v>
          </cell>
          <cell r="AA128">
            <v>15</v>
          </cell>
          <cell r="AB128" t="str">
            <v/>
          </cell>
          <cell r="AC128">
            <v>15</v>
          </cell>
          <cell r="AD128" t="str">
            <v/>
          </cell>
          <cell r="AE128" t="str">
            <v>BO</v>
          </cell>
          <cell r="AF128">
            <v>65</v>
          </cell>
          <cell r="AG128" t="str">
            <v/>
          </cell>
          <cell r="AH128">
            <v>5</v>
          </cell>
          <cell r="AI128" t="str">
            <v/>
          </cell>
          <cell r="AJ128" t="str">
            <v>MD</v>
          </cell>
          <cell r="AK128" t="str">
            <v/>
          </cell>
          <cell r="AL128" t="str">
            <v/>
          </cell>
          <cell r="AM128" t="str">
            <v/>
          </cell>
          <cell r="AN128" t="str">
            <v/>
          </cell>
          <cell r="AO128" t="str">
            <v>BK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 t="str">
            <v>DB</v>
          </cell>
          <cell r="AU128" t="str">
            <v/>
          </cell>
          <cell r="AV128" t="str">
            <v/>
          </cell>
          <cell r="AW128" t="str">
            <v/>
          </cell>
          <cell r="AX128" t="str">
            <v/>
          </cell>
          <cell r="AY128" t="str">
            <v>BR</v>
          </cell>
          <cell r="AZ128" t="str">
            <v/>
          </cell>
          <cell r="BA128" t="str">
            <v/>
          </cell>
          <cell r="BB128" t="str">
            <v/>
          </cell>
          <cell r="BC128" t="str">
            <v/>
          </cell>
          <cell r="BD128" t="str">
            <v>Listnaté měkké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>Ostatní listnaté tvrdé</v>
          </cell>
          <cell r="BJ128" t="str">
            <v/>
          </cell>
          <cell r="BK128" t="str">
            <v/>
          </cell>
          <cell r="BL128" t="str">
            <v/>
          </cell>
          <cell r="BM128" t="str">
            <v/>
          </cell>
          <cell r="BN128" t="str">
            <v>SM,JD</v>
          </cell>
          <cell r="BO128">
            <v>20</v>
          </cell>
          <cell r="BP128">
            <v>60</v>
          </cell>
          <cell r="BQ128">
            <v>20</v>
          </cell>
          <cell r="BR128">
            <v>60</v>
          </cell>
          <cell r="BS128" t="str">
            <v>BO</v>
          </cell>
          <cell r="BT128">
            <v>20</v>
          </cell>
          <cell r="BU128">
            <v>60</v>
          </cell>
          <cell r="BV128">
            <v>20</v>
          </cell>
          <cell r="BW128">
            <v>60</v>
          </cell>
          <cell r="BX128" t="str">
            <v>MD</v>
          </cell>
          <cell r="BY128" t="str">
            <v/>
          </cell>
          <cell r="BZ128" t="str">
            <v/>
          </cell>
          <cell r="CA128" t="str">
            <v/>
          </cell>
          <cell r="CB128" t="str">
            <v/>
          </cell>
          <cell r="CC128" t="str">
            <v>BK</v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 t="str">
            <v>DB</v>
          </cell>
          <cell r="CI128" t="str">
            <v/>
          </cell>
          <cell r="CJ128" t="str">
            <v/>
          </cell>
          <cell r="CK128" t="str">
            <v/>
          </cell>
          <cell r="CL128" t="str">
            <v/>
          </cell>
          <cell r="CM128" t="str">
            <v>BR</v>
          </cell>
          <cell r="CN128" t="str">
            <v/>
          </cell>
          <cell r="CO128" t="str">
            <v/>
          </cell>
          <cell r="CP128" t="str">
            <v/>
          </cell>
          <cell r="CQ128" t="str">
            <v/>
          </cell>
          <cell r="CR128" t="str">
            <v>Listnaté měkké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>Ostatní listnaté tvrdé</v>
          </cell>
          <cell r="CX128" t="str">
            <v/>
          </cell>
          <cell r="CY128" t="str">
            <v/>
          </cell>
          <cell r="CZ128" t="str">
            <v/>
          </cell>
          <cell r="DA128" t="str">
            <v/>
          </cell>
          <cell r="DB128" t="str">
            <v>29.05.25 10:22:24,440909000</v>
          </cell>
          <cell r="DC128">
            <v>4780.5</v>
          </cell>
          <cell r="DD128">
            <v>717.07499999999993</v>
          </cell>
          <cell r="DE128" t="str">
            <v>235qn9v</v>
          </cell>
          <cell r="DF128" t="str">
            <v>1</v>
          </cell>
          <cell r="DG128">
            <v>2</v>
          </cell>
          <cell r="DH128">
            <v>100</v>
          </cell>
          <cell r="DI128" t="str">
            <v>2,5-5 tis.m3</v>
          </cell>
        </row>
        <row r="129">
          <cell r="A129">
            <v>368</v>
          </cell>
          <cell r="B129">
            <v>45805.370335648149</v>
          </cell>
          <cell r="C129" t="str">
            <v>28117760</v>
          </cell>
          <cell r="D129" t="str">
            <v>vhles@seznam.cz</v>
          </cell>
          <cell r="E129" t="str">
            <v>Ing. Heřman Vladimír</v>
          </cell>
          <cell r="F129" t="str">
            <v>602 175 230</v>
          </cell>
          <cell r="G129" t="str">
            <v>VH les s.r.o.</v>
          </cell>
          <cell r="H129" t="str">
            <v>Pelhřimov</v>
          </cell>
          <cell r="I129" t="str">
            <v>Obrataň</v>
          </cell>
          <cell r="J129" t="str">
            <v>Obrataň 208</v>
          </cell>
          <cell r="L129" t="str">
            <v>39412</v>
          </cell>
          <cell r="M129" t="str">
            <v>001</v>
          </cell>
          <cell r="T129" t="str">
            <v>Manuální</v>
          </cell>
          <cell r="U129" t="str">
            <v>Automobilová</v>
          </cell>
          <cell r="V129">
            <v>13492</v>
          </cell>
          <cell r="W129">
            <v>15877</v>
          </cell>
          <cell r="X129">
            <v>13334</v>
          </cell>
          <cell r="Y129">
            <v>15000</v>
          </cell>
          <cell r="Z129" t="str">
            <v>SM,JD</v>
          </cell>
          <cell r="AA129">
            <v>10</v>
          </cell>
          <cell r="AB129" t="str">
            <v/>
          </cell>
          <cell r="AC129" t="str">
            <v/>
          </cell>
          <cell r="AD129" t="str">
            <v/>
          </cell>
          <cell r="AE129" t="str">
            <v>BO</v>
          </cell>
          <cell r="AF129">
            <v>20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>MD</v>
          </cell>
          <cell r="AK129" t="str">
            <v/>
          </cell>
          <cell r="AL129" t="str">
            <v/>
          </cell>
          <cell r="AM129" t="str">
            <v/>
          </cell>
          <cell r="AN129" t="str">
            <v/>
          </cell>
          <cell r="AO129" t="str">
            <v>BK</v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>DB</v>
          </cell>
          <cell r="AU129" t="str">
            <v/>
          </cell>
          <cell r="AV129" t="str">
            <v/>
          </cell>
          <cell r="AW129" t="str">
            <v/>
          </cell>
          <cell r="AX129" t="str">
            <v/>
          </cell>
          <cell r="AY129" t="str">
            <v>BR</v>
          </cell>
          <cell r="AZ129" t="str">
            <v/>
          </cell>
          <cell r="BA129" t="str">
            <v/>
          </cell>
          <cell r="BB129" t="str">
            <v/>
          </cell>
          <cell r="BC129" t="str">
            <v/>
          </cell>
          <cell r="BD129" t="str">
            <v>Listnaté měkké</v>
          </cell>
          <cell r="BE129">
            <v>70</v>
          </cell>
          <cell r="BF129" t="str">
            <v/>
          </cell>
          <cell r="BG129" t="str">
            <v/>
          </cell>
          <cell r="BH129" t="str">
            <v/>
          </cell>
          <cell r="BI129" t="str">
            <v>Ostatní listnaté tvrdé</v>
          </cell>
          <cell r="BJ129" t="str">
            <v/>
          </cell>
          <cell r="BK129" t="str">
            <v/>
          </cell>
          <cell r="BL129" t="str">
            <v/>
          </cell>
          <cell r="BM129" t="str">
            <v/>
          </cell>
          <cell r="BN129" t="str">
            <v>SM,JD</v>
          </cell>
          <cell r="BO129">
            <v>25</v>
          </cell>
          <cell r="BP129">
            <v>90</v>
          </cell>
          <cell r="BQ129" t="str">
            <v/>
          </cell>
          <cell r="BR129" t="str">
            <v/>
          </cell>
          <cell r="BS129" t="str">
            <v>BO</v>
          </cell>
          <cell r="BT129">
            <v>25</v>
          </cell>
          <cell r="BU129">
            <v>90</v>
          </cell>
          <cell r="BV129" t="str">
            <v/>
          </cell>
          <cell r="BW129" t="str">
            <v/>
          </cell>
          <cell r="BX129" t="str">
            <v>MD</v>
          </cell>
          <cell r="BY129" t="str">
            <v/>
          </cell>
          <cell r="BZ129" t="str">
            <v/>
          </cell>
          <cell r="CA129" t="str">
            <v/>
          </cell>
          <cell r="CB129" t="str">
            <v/>
          </cell>
          <cell r="CC129" t="str">
            <v>BK</v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>DB</v>
          </cell>
          <cell r="CI129" t="str">
            <v/>
          </cell>
          <cell r="CJ129" t="str">
            <v/>
          </cell>
          <cell r="CK129" t="str">
            <v/>
          </cell>
          <cell r="CL129" t="str">
            <v/>
          </cell>
          <cell r="CM129" t="str">
            <v>BR</v>
          </cell>
          <cell r="CN129" t="str">
            <v/>
          </cell>
          <cell r="CO129" t="str">
            <v/>
          </cell>
          <cell r="CP129" t="str">
            <v/>
          </cell>
          <cell r="CQ129" t="str">
            <v/>
          </cell>
          <cell r="CR129" t="str">
            <v>Listnaté měkké</v>
          </cell>
          <cell r="CS129">
            <v>30</v>
          </cell>
          <cell r="CT129">
            <v>110</v>
          </cell>
          <cell r="CU129" t="str">
            <v/>
          </cell>
          <cell r="CV129" t="str">
            <v/>
          </cell>
          <cell r="CW129" t="str">
            <v>Ostatní listnaté tvrdé</v>
          </cell>
          <cell r="CX129" t="str">
            <v/>
          </cell>
          <cell r="CY129" t="str">
            <v/>
          </cell>
          <cell r="CZ129" t="str">
            <v/>
          </cell>
          <cell r="DA129" t="str">
            <v/>
          </cell>
          <cell r="DB129" t="str">
            <v>29.05.25 10:22:24,429400000</v>
          </cell>
          <cell r="DC129">
            <v>14605.5</v>
          </cell>
          <cell r="DD129">
            <v>1460.5500000000002</v>
          </cell>
          <cell r="DE129" t="str">
            <v>veemq5g</v>
          </cell>
          <cell r="DF129">
            <v>1</v>
          </cell>
          <cell r="DG129">
            <v>1</v>
          </cell>
          <cell r="DH129">
            <v>100</v>
          </cell>
          <cell r="DI129" t="str">
            <v>10-20 tis.m3</v>
          </cell>
        </row>
        <row r="130">
          <cell r="A130">
            <v>369</v>
          </cell>
          <cell r="B130">
            <v>45805.404791666668</v>
          </cell>
          <cell r="C130" t="str">
            <v>26960401</v>
          </cell>
          <cell r="D130" t="str">
            <v>info@pilalipuvka.cz</v>
          </cell>
          <cell r="E130" t="str">
            <v>Jiří Hloušek</v>
          </cell>
          <cell r="F130" t="str">
            <v>603214928</v>
          </cell>
          <cell r="G130" t="str">
            <v>Pila Lipůvka s.r.o.</v>
          </cell>
          <cell r="H130" t="str">
            <v>Blansko</v>
          </cell>
          <cell r="I130" t="str">
            <v>Lipůvka</v>
          </cell>
          <cell r="J130" t="str">
            <v>411</v>
          </cell>
          <cell r="L130" t="str">
            <v>67922</v>
          </cell>
          <cell r="M130" t="str">
            <v>001</v>
          </cell>
          <cell r="T130" t="str">
            <v>Manuální</v>
          </cell>
          <cell r="U130" t="str">
            <v>Automobilová</v>
          </cell>
          <cell r="V130">
            <v>4100</v>
          </cell>
          <cell r="W130">
            <v>4200</v>
          </cell>
          <cell r="X130">
            <v>4300</v>
          </cell>
          <cell r="Y130">
            <v>4300</v>
          </cell>
          <cell r="Z130" t="str">
            <v>SM,JD</v>
          </cell>
          <cell r="AA130">
            <v>33</v>
          </cell>
          <cell r="AB130">
            <v>30</v>
          </cell>
          <cell r="AC130" t="str">
            <v/>
          </cell>
          <cell r="AD130" t="str">
            <v/>
          </cell>
          <cell r="AE130" t="str">
            <v>BO</v>
          </cell>
          <cell r="AF130" t="str">
            <v/>
          </cell>
          <cell r="AG130">
            <v>5</v>
          </cell>
          <cell r="AH130" t="str">
            <v/>
          </cell>
          <cell r="AI130" t="str">
            <v/>
          </cell>
          <cell r="AJ130" t="str">
            <v>MD</v>
          </cell>
          <cell r="AK130" t="str">
            <v/>
          </cell>
          <cell r="AL130">
            <v>10</v>
          </cell>
          <cell r="AM130" t="str">
            <v/>
          </cell>
          <cell r="AN130" t="str">
            <v/>
          </cell>
          <cell r="AO130" t="str">
            <v>BK</v>
          </cell>
          <cell r="AP130" t="str">
            <v/>
          </cell>
          <cell r="AQ130">
            <v>2</v>
          </cell>
          <cell r="AR130" t="str">
            <v/>
          </cell>
          <cell r="AS130" t="str">
            <v/>
          </cell>
          <cell r="AT130" t="str">
            <v>DB</v>
          </cell>
          <cell r="AU130">
            <v>5</v>
          </cell>
          <cell r="AV130">
            <v>5</v>
          </cell>
          <cell r="AW130" t="str">
            <v/>
          </cell>
          <cell r="AX130" t="str">
            <v/>
          </cell>
          <cell r="AY130" t="str">
            <v>BR</v>
          </cell>
          <cell r="AZ130" t="str">
            <v/>
          </cell>
          <cell r="BA130" t="str">
            <v/>
          </cell>
          <cell r="BB130" t="str">
            <v/>
          </cell>
          <cell r="BC130" t="str">
            <v/>
          </cell>
          <cell r="BD130" t="str">
            <v>Listnaté měkké</v>
          </cell>
          <cell r="BE130">
            <v>5</v>
          </cell>
          <cell r="BF130" t="str">
            <v/>
          </cell>
          <cell r="BG130" t="str">
            <v/>
          </cell>
          <cell r="BH130" t="str">
            <v/>
          </cell>
          <cell r="BI130" t="str">
            <v>Ostatní listnaté tvrdé</v>
          </cell>
          <cell r="BJ130" t="str">
            <v/>
          </cell>
          <cell r="BK130">
            <v>5</v>
          </cell>
          <cell r="BL130" t="str">
            <v/>
          </cell>
          <cell r="BM130" t="str">
            <v/>
          </cell>
          <cell r="BN130" t="str">
            <v>SM,JD</v>
          </cell>
          <cell r="BO130">
            <v>25</v>
          </cell>
          <cell r="BP130">
            <v>90</v>
          </cell>
          <cell r="BQ130" t="str">
            <v/>
          </cell>
          <cell r="BR130" t="str">
            <v/>
          </cell>
          <cell r="BS130" t="str">
            <v>BO</v>
          </cell>
          <cell r="BT130">
            <v>25</v>
          </cell>
          <cell r="BU130">
            <v>90</v>
          </cell>
          <cell r="BV130" t="str">
            <v/>
          </cell>
          <cell r="BW130" t="str">
            <v/>
          </cell>
          <cell r="BX130" t="str">
            <v>MD</v>
          </cell>
          <cell r="BY130">
            <v>25</v>
          </cell>
          <cell r="BZ130">
            <v>90</v>
          </cell>
          <cell r="CA130" t="str">
            <v/>
          </cell>
          <cell r="CB130" t="str">
            <v/>
          </cell>
          <cell r="CC130" t="str">
            <v>BK</v>
          </cell>
          <cell r="CD130">
            <v>25</v>
          </cell>
          <cell r="CE130">
            <v>90</v>
          </cell>
          <cell r="CF130" t="str">
            <v/>
          </cell>
          <cell r="CG130" t="str">
            <v/>
          </cell>
          <cell r="CH130" t="str">
            <v>DB</v>
          </cell>
          <cell r="CI130">
            <v>30</v>
          </cell>
          <cell r="CJ130">
            <v>90</v>
          </cell>
          <cell r="CK130" t="str">
            <v/>
          </cell>
          <cell r="CL130" t="str">
            <v/>
          </cell>
          <cell r="CM130" t="str">
            <v>BR</v>
          </cell>
          <cell r="CN130" t="str">
            <v/>
          </cell>
          <cell r="CO130" t="str">
            <v/>
          </cell>
          <cell r="CP130" t="str">
            <v/>
          </cell>
          <cell r="CQ130" t="str">
            <v/>
          </cell>
          <cell r="CR130" t="str">
            <v>Listnaté měkké</v>
          </cell>
          <cell r="CS130">
            <v>25</v>
          </cell>
          <cell r="CT130">
            <v>90</v>
          </cell>
          <cell r="CU130" t="str">
            <v/>
          </cell>
          <cell r="CV130" t="str">
            <v/>
          </cell>
          <cell r="CW130" t="str">
            <v>Ostatní listnaté tvrdé</v>
          </cell>
          <cell r="CX130">
            <v>30</v>
          </cell>
          <cell r="CY130">
            <v>90</v>
          </cell>
          <cell r="CZ130" t="str">
            <v/>
          </cell>
          <cell r="DA130" t="str">
            <v/>
          </cell>
          <cell r="DB130" t="str">
            <v>29.05.25 10:22:24,420810000</v>
          </cell>
          <cell r="DC130">
            <v>4250</v>
          </cell>
          <cell r="DD130">
            <v>1402.5</v>
          </cell>
          <cell r="DE130" t="str">
            <v>544vq9</v>
          </cell>
          <cell r="DF130" t="str">
            <v>1</v>
          </cell>
          <cell r="DG130">
            <v>2</v>
          </cell>
          <cell r="DH130">
            <v>100</v>
          </cell>
          <cell r="DI130" t="str">
            <v>2,5-5 tis.m3</v>
          </cell>
        </row>
        <row r="131">
          <cell r="A131">
            <v>371</v>
          </cell>
          <cell r="B131">
            <v>45805.425520833334</v>
          </cell>
          <cell r="C131" t="str">
            <v>25351591</v>
          </cell>
          <cell r="D131" t="str">
            <v>tomas.prochazka@pilatetcice.cz</v>
          </cell>
          <cell r="E131" t="str">
            <v>Procházka Tomáš</v>
          </cell>
          <cell r="F131" t="str">
            <v>608826439</v>
          </cell>
          <cell r="G131" t="str">
            <v>Pila Tetčice, a.s.</v>
          </cell>
          <cell r="H131" t="str">
            <v>Brno-venkov</v>
          </cell>
          <cell r="I131" t="str">
            <v>Tetčice</v>
          </cell>
          <cell r="J131" t="str">
            <v>Nádražní 60</v>
          </cell>
          <cell r="L131" t="str">
            <v>66417</v>
          </cell>
          <cell r="M131" t="str">
            <v>001</v>
          </cell>
          <cell r="T131" t="str">
            <v>Manuální</v>
          </cell>
          <cell r="U131" t="str">
            <v>Automobilová</v>
          </cell>
          <cell r="V131">
            <v>34000</v>
          </cell>
          <cell r="W131">
            <v>28000</v>
          </cell>
          <cell r="X131">
            <v>28000</v>
          </cell>
          <cell r="Y131">
            <v>24000</v>
          </cell>
          <cell r="Z131" t="str">
            <v>SM,JD</v>
          </cell>
          <cell r="AA131">
            <v>60</v>
          </cell>
          <cell r="AB131">
            <v>5</v>
          </cell>
          <cell r="AC131">
            <v>35</v>
          </cell>
          <cell r="AD131">
            <v>0</v>
          </cell>
          <cell r="AE131" t="str">
            <v>BO</v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  <cell r="AJ131" t="str">
            <v>MD</v>
          </cell>
          <cell r="AK131" t="str">
            <v/>
          </cell>
          <cell r="AL131" t="str">
            <v/>
          </cell>
          <cell r="AM131" t="str">
            <v/>
          </cell>
          <cell r="AN131" t="str">
            <v/>
          </cell>
          <cell r="AO131" t="str">
            <v>BK</v>
          </cell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 t="str">
            <v>DB</v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>BR</v>
          </cell>
          <cell r="AZ131" t="str">
            <v/>
          </cell>
          <cell r="BA131" t="str">
            <v/>
          </cell>
          <cell r="BB131" t="str">
            <v/>
          </cell>
          <cell r="BC131" t="str">
            <v/>
          </cell>
          <cell r="BD131" t="str">
            <v>Listnaté měkké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>Ostatní listnaté tvrdé</v>
          </cell>
          <cell r="BJ131" t="str">
            <v/>
          </cell>
          <cell r="BK131" t="str">
            <v/>
          </cell>
          <cell r="BL131" t="str">
            <v/>
          </cell>
          <cell r="BM131" t="str">
            <v/>
          </cell>
          <cell r="BN131" t="str">
            <v>SM,JD</v>
          </cell>
          <cell r="BO131">
            <v>18</v>
          </cell>
          <cell r="BP131">
            <v>50</v>
          </cell>
          <cell r="BQ131">
            <v>18</v>
          </cell>
          <cell r="BR131">
            <v>50</v>
          </cell>
          <cell r="BS131" t="str">
            <v>BO</v>
          </cell>
          <cell r="BT131" t="str">
            <v/>
          </cell>
          <cell r="BU131" t="str">
            <v/>
          </cell>
          <cell r="BV131" t="str">
            <v/>
          </cell>
          <cell r="BW131" t="str">
            <v/>
          </cell>
          <cell r="BX131" t="str">
            <v>MD</v>
          </cell>
          <cell r="BY131" t="str">
            <v/>
          </cell>
          <cell r="BZ131" t="str">
            <v/>
          </cell>
          <cell r="CA131" t="str">
            <v/>
          </cell>
          <cell r="CB131" t="str">
            <v/>
          </cell>
          <cell r="CC131" t="str">
            <v>BK</v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>DB</v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>BR</v>
          </cell>
          <cell r="CN131" t="str">
            <v/>
          </cell>
          <cell r="CO131" t="str">
            <v/>
          </cell>
          <cell r="CP131" t="str">
            <v/>
          </cell>
          <cell r="CQ131" t="str">
            <v/>
          </cell>
          <cell r="CR131" t="str">
            <v>Listnaté měkké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>Ostatní listnaté tvrdé</v>
          </cell>
          <cell r="CX131" t="str">
            <v/>
          </cell>
          <cell r="CY131" t="str">
            <v/>
          </cell>
          <cell r="CZ131" t="str">
            <v/>
          </cell>
          <cell r="DA131" t="str">
            <v/>
          </cell>
          <cell r="DB131" t="str">
            <v>29.05.25 10:22:23,022670000</v>
          </cell>
          <cell r="DC131">
            <v>28000</v>
          </cell>
          <cell r="DD131">
            <v>16800</v>
          </cell>
          <cell r="DE131" t="str">
            <v>patfn5x</v>
          </cell>
          <cell r="DF131" t="str">
            <v>1</v>
          </cell>
          <cell r="DG131">
            <v>2</v>
          </cell>
          <cell r="DH131">
            <v>100</v>
          </cell>
          <cell r="DI131" t="str">
            <v>20-50 tis.m3</v>
          </cell>
        </row>
        <row r="132">
          <cell r="A132">
            <v>372</v>
          </cell>
          <cell r="B132">
            <v>45805.438194444447</v>
          </cell>
          <cell r="C132" t="str">
            <v>25198611</v>
          </cell>
          <cell r="D132" t="str">
            <v>jilkova@piseckalesni.cz</v>
          </cell>
          <cell r="E132" t="str">
            <v>Ing. Jiří Plíva</v>
          </cell>
          <cell r="F132" t="str">
            <v>777 281 944</v>
          </cell>
          <cell r="G132" t="str">
            <v>1.písecká lesní a dřevařská, a.s.</v>
          </cell>
          <cell r="H132" t="str">
            <v>Písek</v>
          </cell>
          <cell r="I132" t="str">
            <v>Drholve</v>
          </cell>
          <cell r="J132" t="str">
            <v>Brloh 12</v>
          </cell>
          <cell r="L132" t="str">
            <v>39701</v>
          </cell>
          <cell r="M132" t="str">
            <v>001</v>
          </cell>
          <cell r="O132" t="str">
            <v>Písek</v>
          </cell>
          <cell r="P132" t="str">
            <v>Drhovle</v>
          </cell>
          <cell r="Q132" t="str">
            <v>Brloh 56</v>
          </cell>
          <cell r="S132" t="str">
            <v>39701</v>
          </cell>
          <cell r="T132" t="str">
            <v>Elektronická</v>
          </cell>
          <cell r="U132" t="str">
            <v>Automobilová i železniční</v>
          </cell>
          <cell r="V132">
            <v>43633</v>
          </cell>
          <cell r="W132">
            <v>67698</v>
          </cell>
          <cell r="X132">
            <v>86188</v>
          </cell>
          <cell r="Y132">
            <v>44025</v>
          </cell>
          <cell r="Z132" t="str">
            <v>SM,JD</v>
          </cell>
          <cell r="AA132">
            <v>36</v>
          </cell>
          <cell r="AB132">
            <v>5</v>
          </cell>
          <cell r="AC132">
            <v>12</v>
          </cell>
          <cell r="AD132">
            <v>0</v>
          </cell>
          <cell r="AE132" t="str">
            <v>BO</v>
          </cell>
          <cell r="AF132">
            <v>35</v>
          </cell>
          <cell r="AG132">
            <v>4</v>
          </cell>
          <cell r="AH132">
            <v>8</v>
          </cell>
          <cell r="AI132">
            <v>0</v>
          </cell>
          <cell r="AJ132" t="str">
            <v>MD</v>
          </cell>
          <cell r="AK132" t="str">
            <v/>
          </cell>
          <cell r="AL132" t="str">
            <v/>
          </cell>
          <cell r="AM132" t="str">
            <v/>
          </cell>
          <cell r="AN132" t="str">
            <v/>
          </cell>
          <cell r="AO132" t="str">
            <v>BK</v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>DB</v>
          </cell>
          <cell r="AU132" t="str">
            <v/>
          </cell>
          <cell r="AV132" t="str">
            <v/>
          </cell>
          <cell r="AW132" t="str">
            <v/>
          </cell>
          <cell r="AX132" t="str">
            <v/>
          </cell>
          <cell r="AY132" t="str">
            <v>BR</v>
          </cell>
          <cell r="AZ132" t="str">
            <v/>
          </cell>
          <cell r="BA132" t="str">
            <v/>
          </cell>
          <cell r="BB132" t="str">
            <v/>
          </cell>
          <cell r="BC132" t="str">
            <v/>
          </cell>
          <cell r="BD132" t="str">
            <v>Listnaté měkké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>Ostatní listnaté tvrdé</v>
          </cell>
          <cell r="BJ132" t="str">
            <v/>
          </cell>
          <cell r="BK132" t="str">
            <v/>
          </cell>
          <cell r="BL132" t="str">
            <v/>
          </cell>
          <cell r="BM132" t="str">
            <v/>
          </cell>
          <cell r="BN132" t="str">
            <v>SM,JD</v>
          </cell>
          <cell r="BO132">
            <v>20</v>
          </cell>
          <cell r="BP132">
            <v>80</v>
          </cell>
          <cell r="BQ132">
            <v>12</v>
          </cell>
          <cell r="BR132">
            <v>45</v>
          </cell>
          <cell r="BS132" t="str">
            <v>BO</v>
          </cell>
          <cell r="BT132">
            <v>20</v>
          </cell>
          <cell r="BU132">
            <v>80</v>
          </cell>
          <cell r="BV132">
            <v>12</v>
          </cell>
          <cell r="BW132">
            <v>45</v>
          </cell>
          <cell r="BX132" t="str">
            <v>MD</v>
          </cell>
          <cell r="BY132" t="str">
            <v/>
          </cell>
          <cell r="BZ132" t="str">
            <v/>
          </cell>
          <cell r="CA132" t="str">
            <v/>
          </cell>
          <cell r="CB132" t="str">
            <v/>
          </cell>
          <cell r="CC132" t="str">
            <v>BK</v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>DB</v>
          </cell>
          <cell r="CI132" t="str">
            <v/>
          </cell>
          <cell r="CJ132" t="str">
            <v/>
          </cell>
          <cell r="CK132" t="str">
            <v/>
          </cell>
          <cell r="CL132" t="str">
            <v/>
          </cell>
          <cell r="CM132" t="str">
            <v>BR</v>
          </cell>
          <cell r="CN132" t="str">
            <v/>
          </cell>
          <cell r="CO132" t="str">
            <v/>
          </cell>
          <cell r="CP132" t="str">
            <v/>
          </cell>
          <cell r="CQ132" t="str">
            <v/>
          </cell>
          <cell r="CR132" t="str">
            <v>Listnaté měkké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>Ostatní listnaté tvrdé</v>
          </cell>
          <cell r="CX132" t="str">
            <v/>
          </cell>
          <cell r="CY132" t="str">
            <v/>
          </cell>
          <cell r="CZ132" t="str">
            <v/>
          </cell>
          <cell r="DA132" t="str">
            <v/>
          </cell>
          <cell r="DB132" t="str">
            <v>29.05.25 10:22:23,013228000</v>
          </cell>
          <cell r="DC132">
            <v>76943</v>
          </cell>
          <cell r="DD132">
            <v>27699.48</v>
          </cell>
          <cell r="DE132" t="str">
            <v>5baumcr</v>
          </cell>
          <cell r="DF132" t="str">
            <v>1</v>
          </cell>
          <cell r="DG132">
            <v>2</v>
          </cell>
          <cell r="DH132">
            <v>100</v>
          </cell>
          <cell r="DI132" t="str">
            <v>50-100 tis.m3</v>
          </cell>
        </row>
        <row r="133">
          <cell r="A133">
            <v>375</v>
          </cell>
          <cell r="B133">
            <v>45805.502083333333</v>
          </cell>
          <cell r="C133" t="str">
            <v>45194467</v>
          </cell>
          <cell r="D133" t="str">
            <v>john@metrie.cz</v>
          </cell>
          <cell r="E133" t="str">
            <v>John Petr</v>
          </cell>
          <cell r="F133" t="str">
            <v>606766253</v>
          </cell>
          <cell r="G133" t="str">
            <v>Metrie spol s r.o.</v>
          </cell>
          <cell r="H133" t="str">
            <v>Šumperk</v>
          </cell>
          <cell r="I133" t="str">
            <v>Loštice</v>
          </cell>
          <cell r="J133" t="str">
            <v>Moravičanská 20</v>
          </cell>
          <cell r="L133" t="str">
            <v>78983</v>
          </cell>
          <cell r="M133" t="str">
            <v>001</v>
          </cell>
          <cell r="T133" t="str">
            <v>Manuální</v>
          </cell>
          <cell r="U133" t="str">
            <v>Automobilová</v>
          </cell>
          <cell r="V133">
            <v>3959</v>
          </cell>
          <cell r="W133">
            <v>3591</v>
          </cell>
          <cell r="X133">
            <v>3728</v>
          </cell>
          <cell r="Y133">
            <v>4000</v>
          </cell>
          <cell r="Z133" t="str">
            <v>SM,JD</v>
          </cell>
          <cell r="AA133">
            <v>0</v>
          </cell>
          <cell r="AB133" t="str">
            <v/>
          </cell>
          <cell r="AC133" t="str">
            <v/>
          </cell>
          <cell r="AD133" t="str">
            <v/>
          </cell>
          <cell r="AE133" t="str">
            <v>BO</v>
          </cell>
          <cell r="AF133" t="str">
            <v/>
          </cell>
          <cell r="AG133" t="str">
            <v/>
          </cell>
          <cell r="AH133" t="str">
            <v/>
          </cell>
          <cell r="AI133" t="str">
            <v/>
          </cell>
          <cell r="AJ133" t="str">
            <v>MD</v>
          </cell>
          <cell r="AK133" t="str">
            <v/>
          </cell>
          <cell r="AL133" t="str">
            <v/>
          </cell>
          <cell r="AM133" t="str">
            <v/>
          </cell>
          <cell r="AN133" t="str">
            <v/>
          </cell>
          <cell r="AO133" t="str">
            <v>BK</v>
          </cell>
          <cell r="AP133">
            <v>70</v>
          </cell>
          <cell r="AQ133">
            <v>30</v>
          </cell>
          <cell r="AR133" t="str">
            <v/>
          </cell>
          <cell r="AS133" t="str">
            <v/>
          </cell>
          <cell r="AT133" t="str">
            <v>DB</v>
          </cell>
          <cell r="AU133" t="str">
            <v/>
          </cell>
          <cell r="AV133" t="str">
            <v/>
          </cell>
          <cell r="AW133" t="str">
            <v/>
          </cell>
          <cell r="AX133" t="str">
            <v/>
          </cell>
          <cell r="AY133" t="str">
            <v>BR</v>
          </cell>
          <cell r="AZ133" t="str">
            <v/>
          </cell>
          <cell r="BA133" t="str">
            <v/>
          </cell>
          <cell r="BB133" t="str">
            <v/>
          </cell>
          <cell r="BC133" t="str">
            <v/>
          </cell>
          <cell r="BD133" t="str">
            <v>Listnaté měkké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>Ostatní listnaté tvrdé</v>
          </cell>
          <cell r="BJ133" t="str">
            <v/>
          </cell>
          <cell r="BK133" t="str">
            <v/>
          </cell>
          <cell r="BL133" t="str">
            <v/>
          </cell>
          <cell r="BM133" t="str">
            <v/>
          </cell>
          <cell r="BN133" t="str">
            <v>SM,JD</v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 t="str">
            <v>BO</v>
          </cell>
          <cell r="BT133" t="str">
            <v/>
          </cell>
          <cell r="BU133" t="str">
            <v/>
          </cell>
          <cell r="BV133" t="str">
            <v/>
          </cell>
          <cell r="BW133" t="str">
            <v/>
          </cell>
          <cell r="BX133" t="str">
            <v>MD</v>
          </cell>
          <cell r="BY133" t="str">
            <v/>
          </cell>
          <cell r="BZ133" t="str">
            <v/>
          </cell>
          <cell r="CA133" t="str">
            <v/>
          </cell>
          <cell r="CB133" t="str">
            <v/>
          </cell>
          <cell r="CC133" t="str">
            <v>BK</v>
          </cell>
          <cell r="CD133">
            <v>30</v>
          </cell>
          <cell r="CE133">
            <v>90</v>
          </cell>
          <cell r="CF133" t="str">
            <v/>
          </cell>
          <cell r="CG133" t="str">
            <v/>
          </cell>
          <cell r="CH133" t="str">
            <v>DB</v>
          </cell>
          <cell r="CI133" t="str">
            <v/>
          </cell>
          <cell r="CJ133" t="str">
            <v/>
          </cell>
          <cell r="CK133" t="str">
            <v/>
          </cell>
          <cell r="CL133" t="str">
            <v/>
          </cell>
          <cell r="CM133" t="str">
            <v>BR</v>
          </cell>
          <cell r="CN133" t="str">
            <v/>
          </cell>
          <cell r="CO133" t="str">
            <v/>
          </cell>
          <cell r="CP133" t="str">
            <v/>
          </cell>
          <cell r="CQ133" t="str">
            <v/>
          </cell>
          <cell r="CR133" t="str">
            <v>Listnaté měkké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>Ostatní listnaté tvrdé</v>
          </cell>
          <cell r="CX133" t="str">
            <v/>
          </cell>
          <cell r="CY133" t="str">
            <v/>
          </cell>
          <cell r="CZ133" t="str">
            <v/>
          </cell>
          <cell r="DA133" t="str">
            <v/>
          </cell>
          <cell r="DB133" t="str">
            <v>29.05.25 10:22:19,796593000</v>
          </cell>
          <cell r="DC133">
            <v>3659.5</v>
          </cell>
          <cell r="DD133">
            <v>0</v>
          </cell>
          <cell r="DE133" t="str">
            <v>9fbmfvw</v>
          </cell>
          <cell r="DF133" t="str">
            <v>1</v>
          </cell>
          <cell r="DG133">
            <v>2</v>
          </cell>
          <cell r="DH133">
            <v>100</v>
          </cell>
          <cell r="DI133" t="str">
            <v>2,5-5 tis.m3</v>
          </cell>
        </row>
        <row r="134">
          <cell r="A134">
            <v>376</v>
          </cell>
          <cell r="B134">
            <v>45805.536840277775</v>
          </cell>
          <cell r="C134" t="str">
            <v>10074104</v>
          </cell>
          <cell r="D134" t="str">
            <v>milankumstat@seznam.cz</v>
          </cell>
          <cell r="E134" t="str">
            <v>Milan Kumstát</v>
          </cell>
          <cell r="F134" t="str">
            <v>604 241 152</v>
          </cell>
          <cell r="G134" t="str">
            <v>Milan Kumstát</v>
          </cell>
          <cell r="H134" t="str">
            <v>Prostějov</v>
          </cell>
          <cell r="I134" t="str">
            <v>Mostkovice</v>
          </cell>
          <cell r="J134" t="str">
            <v>368</v>
          </cell>
          <cell r="L134" t="str">
            <v>79802</v>
          </cell>
          <cell r="M134" t="str">
            <v>001</v>
          </cell>
          <cell r="T134" t="str">
            <v>Manuální</v>
          </cell>
          <cell r="U134" t="str">
            <v>Automobilová</v>
          </cell>
          <cell r="V134">
            <v>800</v>
          </cell>
          <cell r="W134">
            <v>900</v>
          </cell>
          <cell r="X134">
            <v>950</v>
          </cell>
          <cell r="Y134">
            <v>1100</v>
          </cell>
          <cell r="Z134" t="str">
            <v>SM,JD</v>
          </cell>
          <cell r="AA134">
            <v>40</v>
          </cell>
          <cell r="AB134">
            <v>60</v>
          </cell>
          <cell r="AC134" t="str">
            <v/>
          </cell>
          <cell r="AD134" t="str">
            <v/>
          </cell>
          <cell r="AE134" t="str">
            <v>BO</v>
          </cell>
          <cell r="AF134" t="str">
            <v/>
          </cell>
          <cell r="AG134" t="str">
            <v/>
          </cell>
          <cell r="AH134" t="str">
            <v/>
          </cell>
          <cell r="AI134" t="str">
            <v/>
          </cell>
          <cell r="AJ134" t="str">
            <v>MD</v>
          </cell>
          <cell r="AK134" t="str">
            <v/>
          </cell>
          <cell r="AL134" t="str">
            <v/>
          </cell>
          <cell r="AM134" t="str">
            <v/>
          </cell>
          <cell r="AN134" t="str">
            <v/>
          </cell>
          <cell r="AO134" t="str">
            <v>BK</v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>DB</v>
          </cell>
          <cell r="AU134" t="str">
            <v/>
          </cell>
          <cell r="AV134" t="str">
            <v/>
          </cell>
          <cell r="AW134" t="str">
            <v/>
          </cell>
          <cell r="AX134" t="str">
            <v/>
          </cell>
          <cell r="AY134" t="str">
            <v>BR</v>
          </cell>
          <cell r="AZ134" t="str">
            <v/>
          </cell>
          <cell r="BA134" t="str">
            <v/>
          </cell>
          <cell r="BB134" t="str">
            <v/>
          </cell>
          <cell r="BC134" t="str">
            <v/>
          </cell>
          <cell r="BD134" t="str">
            <v>Listnaté měkké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>Ostatní listnaté tvrdé</v>
          </cell>
          <cell r="BJ134" t="str">
            <v/>
          </cell>
          <cell r="BK134" t="str">
            <v/>
          </cell>
          <cell r="BL134" t="str">
            <v/>
          </cell>
          <cell r="BM134" t="str">
            <v/>
          </cell>
          <cell r="BN134" t="str">
            <v>SM,JD</v>
          </cell>
          <cell r="BO134">
            <v>35</v>
          </cell>
          <cell r="BP134">
            <v>75</v>
          </cell>
          <cell r="BQ134" t="str">
            <v/>
          </cell>
          <cell r="BR134" t="str">
            <v/>
          </cell>
          <cell r="BS134" t="str">
            <v>BO</v>
          </cell>
          <cell r="BT134" t="str">
            <v/>
          </cell>
          <cell r="BU134" t="str">
            <v/>
          </cell>
          <cell r="BV134" t="str">
            <v/>
          </cell>
          <cell r="BW134" t="str">
            <v/>
          </cell>
          <cell r="BX134" t="str">
            <v>MD</v>
          </cell>
          <cell r="BY134" t="str">
            <v/>
          </cell>
          <cell r="BZ134" t="str">
            <v/>
          </cell>
          <cell r="CA134" t="str">
            <v/>
          </cell>
          <cell r="CB134" t="str">
            <v/>
          </cell>
          <cell r="CC134" t="str">
            <v>BK</v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>DB</v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>BR</v>
          </cell>
          <cell r="CN134" t="str">
            <v/>
          </cell>
          <cell r="CO134" t="str">
            <v/>
          </cell>
          <cell r="CP134" t="str">
            <v/>
          </cell>
          <cell r="CQ134" t="str">
            <v/>
          </cell>
          <cell r="CR134" t="str">
            <v>Listnaté měkké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>Ostatní listnaté tvrdé</v>
          </cell>
          <cell r="CX134" t="str">
            <v/>
          </cell>
          <cell r="CY134" t="str">
            <v/>
          </cell>
          <cell r="CZ134" t="str">
            <v/>
          </cell>
          <cell r="DA134" t="str">
            <v/>
          </cell>
          <cell r="DB134" t="str">
            <v>29.05.25 10:22:19,788277000</v>
          </cell>
          <cell r="DC134">
            <v>925</v>
          </cell>
          <cell r="DD134">
            <v>370</v>
          </cell>
          <cell r="DE134" t="str">
            <v>fh9e9g5</v>
          </cell>
          <cell r="DF134" t="str">
            <v>1</v>
          </cell>
          <cell r="DG134">
            <v>2</v>
          </cell>
          <cell r="DH134">
            <v>100</v>
          </cell>
          <cell r="DI134" t="str">
            <v>do 2,5 tis.m3</v>
          </cell>
        </row>
        <row r="135">
          <cell r="A135">
            <v>377</v>
          </cell>
          <cell r="B135">
            <v>45805.559733796297</v>
          </cell>
          <cell r="C135" t="str">
            <v>28313925</v>
          </cell>
          <cell r="D135" t="str">
            <v>info@pilacizek.cz</v>
          </cell>
          <cell r="E135" t="str">
            <v>Marian Čížek</v>
          </cell>
          <cell r="F135" t="str">
            <v>777272485</v>
          </cell>
          <cell r="G135" t="str">
            <v>PILA ČÍŽEK s.r.o.</v>
          </cell>
          <cell r="H135" t="str">
            <v>Žďár nad Sázavou</v>
          </cell>
          <cell r="I135" t="str">
            <v>Měřín</v>
          </cell>
          <cell r="J135" t="str">
            <v>Černická 564</v>
          </cell>
          <cell r="L135" t="str">
            <v>59442</v>
          </cell>
          <cell r="M135" t="str">
            <v>001</v>
          </cell>
          <cell r="T135" t="str">
            <v>Manuální</v>
          </cell>
          <cell r="U135" t="str">
            <v>Automobilová</v>
          </cell>
          <cell r="V135">
            <v>6339</v>
          </cell>
          <cell r="W135">
            <v>2616</v>
          </cell>
          <cell r="X135">
            <v>2594</v>
          </cell>
          <cell r="Y135">
            <v>3000</v>
          </cell>
          <cell r="Z135" t="str">
            <v>SM,JD</v>
          </cell>
          <cell r="AA135">
            <v>70</v>
          </cell>
          <cell r="AB135">
            <v>20</v>
          </cell>
          <cell r="AC135">
            <v>10</v>
          </cell>
          <cell r="AD135" t="str">
            <v/>
          </cell>
          <cell r="AE135" t="str">
            <v>BO</v>
          </cell>
          <cell r="AF135" t="str">
            <v/>
          </cell>
          <cell r="AG135" t="str">
            <v/>
          </cell>
          <cell r="AH135" t="str">
            <v/>
          </cell>
          <cell r="AI135" t="str">
            <v/>
          </cell>
          <cell r="AJ135" t="str">
            <v>MD</v>
          </cell>
          <cell r="AK135" t="str">
            <v/>
          </cell>
          <cell r="AL135" t="str">
            <v/>
          </cell>
          <cell r="AM135" t="str">
            <v/>
          </cell>
          <cell r="AN135" t="str">
            <v/>
          </cell>
          <cell r="AO135" t="str">
            <v>BK</v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>DB</v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>BR</v>
          </cell>
          <cell r="AZ135" t="str">
            <v/>
          </cell>
          <cell r="BA135" t="str">
            <v/>
          </cell>
          <cell r="BB135" t="str">
            <v/>
          </cell>
          <cell r="BC135" t="str">
            <v/>
          </cell>
          <cell r="BD135" t="str">
            <v>Listnaté měkké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>Ostatní listnaté tvrdé</v>
          </cell>
          <cell r="BJ135" t="str">
            <v/>
          </cell>
          <cell r="BK135" t="str">
            <v/>
          </cell>
          <cell r="BL135" t="str">
            <v/>
          </cell>
          <cell r="BM135" t="str">
            <v/>
          </cell>
          <cell r="BN135" t="str">
            <v>SM,JD</v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 t="str">
            <v>BO</v>
          </cell>
          <cell r="BT135" t="str">
            <v/>
          </cell>
          <cell r="BU135" t="str">
            <v/>
          </cell>
          <cell r="BV135" t="str">
            <v/>
          </cell>
          <cell r="BW135" t="str">
            <v/>
          </cell>
          <cell r="BX135" t="str">
            <v>MD</v>
          </cell>
          <cell r="BY135" t="str">
            <v/>
          </cell>
          <cell r="BZ135" t="str">
            <v/>
          </cell>
          <cell r="CA135" t="str">
            <v/>
          </cell>
          <cell r="CB135" t="str">
            <v/>
          </cell>
          <cell r="CC135" t="str">
            <v>BK</v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>DB</v>
          </cell>
          <cell r="CI135" t="str">
            <v/>
          </cell>
          <cell r="CJ135" t="str">
            <v/>
          </cell>
          <cell r="CK135" t="str">
            <v/>
          </cell>
          <cell r="CL135" t="str">
            <v/>
          </cell>
          <cell r="CM135" t="str">
            <v>BR</v>
          </cell>
          <cell r="CN135" t="str">
            <v/>
          </cell>
          <cell r="CO135" t="str">
            <v/>
          </cell>
          <cell r="CP135" t="str">
            <v/>
          </cell>
          <cell r="CQ135" t="str">
            <v/>
          </cell>
          <cell r="CR135" t="str">
            <v>Listnaté měkké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>Ostatní listnaté tvrdé</v>
          </cell>
          <cell r="CX135" t="str">
            <v/>
          </cell>
          <cell r="CY135" t="str">
            <v/>
          </cell>
          <cell r="CZ135" t="str">
            <v/>
          </cell>
          <cell r="DA135" t="str">
            <v/>
          </cell>
          <cell r="DB135" t="str">
            <v>29.05.25 10:22:19,778534000</v>
          </cell>
          <cell r="DC135">
            <v>2605</v>
          </cell>
          <cell r="DD135">
            <v>1823.5000000000002</v>
          </cell>
          <cell r="DE135" t="str">
            <v>7dvtbsf</v>
          </cell>
          <cell r="DF135" t="str">
            <v>1</v>
          </cell>
          <cell r="DG135">
            <v>2</v>
          </cell>
          <cell r="DH135">
            <v>100</v>
          </cell>
          <cell r="DI135" t="str">
            <v>2,5-5 tis.m3</v>
          </cell>
        </row>
        <row r="136">
          <cell r="A136">
            <v>378</v>
          </cell>
          <cell r="B136">
            <v>45805.502083333333</v>
          </cell>
          <cell r="C136" t="str">
            <v>60460709</v>
          </cell>
          <cell r="D136" t="str">
            <v>info@lesy.czu.cz</v>
          </cell>
          <cell r="E136" t="str">
            <v>Ing. Macháček Zdeněk, Ph.D</v>
          </cell>
          <cell r="F136" t="str">
            <v>724966990</v>
          </cell>
          <cell r="G136" t="str">
            <v>Česká zemědělská univerzita v Praze, Lesy ČZU</v>
          </cell>
          <cell r="H136" t="str">
            <v>Praha-východ</v>
          </cell>
          <cell r="I136" t="str">
            <v>Kostelec nad Černými lesy</v>
          </cell>
          <cell r="J136" t="str">
            <v>nám. Smiřických 1</v>
          </cell>
          <cell r="L136" t="str">
            <v>28163</v>
          </cell>
          <cell r="M136" t="str">
            <v>000</v>
          </cell>
          <cell r="N136" t="str">
            <v>Lesy ČZU, Středisko dřevařské výroby, pila Smrčiny</v>
          </cell>
          <cell r="O136" t="str">
            <v>Praha-východ</v>
          </cell>
          <cell r="P136" t="str">
            <v>Jevany</v>
          </cell>
          <cell r="Q136" t="str">
            <v>Na staré cestě 223</v>
          </cell>
          <cell r="S136" t="str">
            <v>28166</v>
          </cell>
          <cell r="T136" t="str">
            <v>Elektronická</v>
          </cell>
          <cell r="U136" t="str">
            <v>Automobilová</v>
          </cell>
          <cell r="V136">
            <v>43121</v>
          </cell>
          <cell r="W136">
            <v>30479</v>
          </cell>
          <cell r="X136">
            <v>33551</v>
          </cell>
          <cell r="Y136">
            <v>39762</v>
          </cell>
          <cell r="Z136" t="str">
            <v>SM,JD</v>
          </cell>
          <cell r="AA136">
            <v>64</v>
          </cell>
          <cell r="AB136">
            <v>0</v>
          </cell>
          <cell r="AC136">
            <v>4</v>
          </cell>
          <cell r="AD136">
            <v>2</v>
          </cell>
          <cell r="AE136" t="str">
            <v>BO</v>
          </cell>
          <cell r="AF136">
            <v>20</v>
          </cell>
          <cell r="AG136">
            <v>0</v>
          </cell>
          <cell r="AH136">
            <v>4</v>
          </cell>
          <cell r="AI136">
            <v>2</v>
          </cell>
          <cell r="AJ136" t="str">
            <v>MD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 t="str">
            <v>BK</v>
          </cell>
          <cell r="AP136">
            <v>0</v>
          </cell>
          <cell r="AQ136">
            <v>0</v>
          </cell>
          <cell r="AR136">
            <v>0</v>
          </cell>
          <cell r="AS136">
            <v>2</v>
          </cell>
          <cell r="AT136" t="str">
            <v>DB</v>
          </cell>
          <cell r="AU136">
            <v>0</v>
          </cell>
          <cell r="AV136">
            <v>0</v>
          </cell>
          <cell r="AW136">
            <v>0</v>
          </cell>
          <cell r="AX136">
            <v>2</v>
          </cell>
          <cell r="AY136" t="str">
            <v>BR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str">
            <v>Listnaté měkké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 t="str">
            <v>Ostatní listnaté tvrdé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 t="str">
            <v>SM,JD</v>
          </cell>
          <cell r="BO136">
            <v>20</v>
          </cell>
          <cell r="BP136">
            <v>45</v>
          </cell>
          <cell r="BQ136">
            <v>13</v>
          </cell>
          <cell r="BR136">
            <v>19</v>
          </cell>
          <cell r="BS136" t="str">
            <v>BO</v>
          </cell>
          <cell r="BT136">
            <v>20</v>
          </cell>
          <cell r="BU136">
            <v>45</v>
          </cell>
          <cell r="BV136">
            <v>13</v>
          </cell>
          <cell r="BW136">
            <v>19</v>
          </cell>
          <cell r="BX136" t="str">
            <v>MD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 t="str">
            <v>BK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 t="str">
            <v>DB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 t="str">
            <v>BR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 t="str">
            <v>Listnaté měkké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 t="str">
            <v>Ostatní listnaté tvrdé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 t="str">
            <v>29.05.25 10:22:19,770201000</v>
          </cell>
          <cell r="DC136">
            <v>32015</v>
          </cell>
          <cell r="DD136">
            <v>20489.600000000002</v>
          </cell>
          <cell r="DE136" t="str">
            <v>3hdj9cb</v>
          </cell>
          <cell r="DF136" t="str">
            <v>1</v>
          </cell>
          <cell r="DG136">
            <v>2</v>
          </cell>
          <cell r="DH136">
            <v>100</v>
          </cell>
          <cell r="DI136" t="str">
            <v>20-50 tis.m3</v>
          </cell>
        </row>
        <row r="137">
          <cell r="A137">
            <v>380</v>
          </cell>
          <cell r="B137">
            <v>45805.610543981478</v>
          </cell>
          <cell r="C137" t="str">
            <v>25532642</v>
          </cell>
          <cell r="D137" t="str">
            <v>dornak@klobouckalesni.cz</v>
          </cell>
          <cell r="E137" t="str">
            <v>Ing. Dorňák Vojtěch</v>
          </cell>
          <cell r="F137" t="str">
            <v>603275673</v>
          </cell>
          <cell r="G137" t="str">
            <v>Kloboucká lesní s.r.o.</v>
          </cell>
          <cell r="H137" t="str">
            <v>Zlín</v>
          </cell>
          <cell r="I137" t="str">
            <v>Brumov-Bylnice</v>
          </cell>
          <cell r="J137" t="str">
            <v>Vlárská 321</v>
          </cell>
          <cell r="L137" t="str">
            <v>76331</v>
          </cell>
          <cell r="M137" t="str">
            <v>001</v>
          </cell>
          <cell r="N137" t="str">
            <v xml:space="preserve"> pila Bylnice</v>
          </cell>
          <cell r="T137" t="str">
            <v>Elektronická</v>
          </cell>
          <cell r="U137" t="str">
            <v>Automobilová i železniční</v>
          </cell>
          <cell r="V137">
            <v>121000</v>
          </cell>
          <cell r="W137">
            <v>133560</v>
          </cell>
          <cell r="X137">
            <v>136820</v>
          </cell>
          <cell r="Y137">
            <v>140000</v>
          </cell>
          <cell r="Z137" t="str">
            <v>SM,JD</v>
          </cell>
          <cell r="AA137">
            <v>68</v>
          </cell>
          <cell r="AB137">
            <v>3</v>
          </cell>
          <cell r="AC137">
            <v>1</v>
          </cell>
          <cell r="AD137" t="str">
            <v/>
          </cell>
          <cell r="AE137" t="str">
            <v>BO</v>
          </cell>
          <cell r="AF137">
            <v>8</v>
          </cell>
          <cell r="AG137">
            <v>1</v>
          </cell>
          <cell r="AH137" t="str">
            <v/>
          </cell>
          <cell r="AI137" t="str">
            <v/>
          </cell>
          <cell r="AJ137" t="str">
            <v>MD</v>
          </cell>
          <cell r="AK137">
            <v>10</v>
          </cell>
          <cell r="AL137">
            <v>1</v>
          </cell>
          <cell r="AM137" t="str">
            <v/>
          </cell>
          <cell r="AN137" t="str">
            <v/>
          </cell>
          <cell r="AO137" t="str">
            <v>BK</v>
          </cell>
          <cell r="AP137">
            <v>1</v>
          </cell>
          <cell r="AQ137">
            <v>1</v>
          </cell>
          <cell r="AR137" t="str">
            <v/>
          </cell>
          <cell r="AS137" t="str">
            <v/>
          </cell>
          <cell r="AT137" t="str">
            <v>DB</v>
          </cell>
          <cell r="AU137">
            <v>3</v>
          </cell>
          <cell r="AV137">
            <v>1</v>
          </cell>
          <cell r="AW137" t="str">
            <v/>
          </cell>
          <cell r="AX137" t="str">
            <v/>
          </cell>
          <cell r="AY137" t="str">
            <v>BR</v>
          </cell>
          <cell r="AZ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>Listnaté měkké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>Ostatní listnaté tvrdé</v>
          </cell>
          <cell r="BJ137">
            <v>1</v>
          </cell>
          <cell r="BK137">
            <v>1</v>
          </cell>
          <cell r="BL137" t="str">
            <v/>
          </cell>
          <cell r="BM137" t="str">
            <v/>
          </cell>
          <cell r="BN137" t="str">
            <v>SM,JD</v>
          </cell>
          <cell r="BO137">
            <v>25</v>
          </cell>
          <cell r="BP137">
            <v>80</v>
          </cell>
          <cell r="BQ137">
            <v>25</v>
          </cell>
          <cell r="BR137">
            <v>80</v>
          </cell>
          <cell r="BS137" t="str">
            <v>BO</v>
          </cell>
          <cell r="BT137">
            <v>25</v>
          </cell>
          <cell r="BU137">
            <v>80</v>
          </cell>
          <cell r="BV137" t="str">
            <v/>
          </cell>
          <cell r="BW137" t="str">
            <v/>
          </cell>
          <cell r="BX137" t="str">
            <v>MD</v>
          </cell>
          <cell r="BY137">
            <v>25</v>
          </cell>
          <cell r="BZ137">
            <v>80</v>
          </cell>
          <cell r="CA137" t="str">
            <v/>
          </cell>
          <cell r="CB137" t="str">
            <v/>
          </cell>
          <cell r="CC137" t="str">
            <v>BK</v>
          </cell>
          <cell r="CD137">
            <v>30</v>
          </cell>
          <cell r="CE137">
            <v>80</v>
          </cell>
          <cell r="CF137" t="str">
            <v/>
          </cell>
          <cell r="CG137" t="str">
            <v/>
          </cell>
          <cell r="CH137" t="str">
            <v>DB</v>
          </cell>
          <cell r="CI137">
            <v>30</v>
          </cell>
          <cell r="CJ137">
            <v>80</v>
          </cell>
          <cell r="CK137" t="str">
            <v/>
          </cell>
          <cell r="CL137" t="str">
            <v/>
          </cell>
          <cell r="CM137" t="str">
            <v>BR</v>
          </cell>
          <cell r="CN137" t="str">
            <v/>
          </cell>
          <cell r="CO137" t="str">
            <v/>
          </cell>
          <cell r="CP137" t="str">
            <v/>
          </cell>
          <cell r="CQ137" t="str">
            <v/>
          </cell>
          <cell r="CR137" t="str">
            <v>Listnaté měkké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>Ostatní listnaté tvrdé</v>
          </cell>
          <cell r="CX137">
            <v>30</v>
          </cell>
          <cell r="CY137">
            <v>80</v>
          </cell>
          <cell r="CZ137" t="str">
            <v/>
          </cell>
          <cell r="DA137" t="str">
            <v/>
          </cell>
          <cell r="DB137" t="str">
            <v>29.05.25 10:22:19,751127000</v>
          </cell>
          <cell r="DC137">
            <v>135190</v>
          </cell>
          <cell r="DD137">
            <v>91929.200000000012</v>
          </cell>
          <cell r="DE137" t="str">
            <v>ccpfxny</v>
          </cell>
          <cell r="DF137" t="str">
            <v>1</v>
          </cell>
          <cell r="DG137">
            <v>2</v>
          </cell>
          <cell r="DH137">
            <v>100</v>
          </cell>
          <cell r="DI137" t="str">
            <v>100-200 tis.m3</v>
          </cell>
        </row>
        <row r="138">
          <cell r="A138">
            <v>381</v>
          </cell>
          <cell r="B138">
            <v>45805.665925925925</v>
          </cell>
          <cell r="C138" t="str">
            <v>21520828</v>
          </cell>
          <cell r="D138" t="str">
            <v>vanickovavaclava@seznam.cz</v>
          </cell>
          <cell r="E138" t="str">
            <v>Tomáš Mrva</v>
          </cell>
          <cell r="F138" t="str">
            <v>778479752</v>
          </cell>
          <cell r="G138" t="str">
            <v>Tomáš Mrva</v>
          </cell>
          <cell r="H138" t="str">
            <v>Děčín</v>
          </cell>
          <cell r="I138" t="str">
            <v>Veselé</v>
          </cell>
          <cell r="J138" t="str">
            <v>230</v>
          </cell>
          <cell r="L138" t="str">
            <v>40502</v>
          </cell>
          <cell r="M138" t="str">
            <v>000</v>
          </cell>
          <cell r="T138" t="str">
            <v>Manuální</v>
          </cell>
          <cell r="U138" t="str">
            <v>Automobilová</v>
          </cell>
          <cell r="V138">
            <v>0</v>
          </cell>
          <cell r="W138">
            <v>0</v>
          </cell>
          <cell r="X138">
            <v>0</v>
          </cell>
          <cell r="Y138">
            <v>500</v>
          </cell>
          <cell r="Z138" t="str">
            <v>SM,JD</v>
          </cell>
          <cell r="AA138">
            <v>100</v>
          </cell>
          <cell r="AB138" t="str">
            <v/>
          </cell>
          <cell r="AC138" t="str">
            <v/>
          </cell>
          <cell r="AD138" t="str">
            <v/>
          </cell>
          <cell r="AE138" t="str">
            <v>BO</v>
          </cell>
          <cell r="AF138" t="str">
            <v/>
          </cell>
          <cell r="AG138" t="str">
            <v/>
          </cell>
          <cell r="AH138" t="str">
            <v/>
          </cell>
          <cell r="AI138" t="str">
            <v/>
          </cell>
          <cell r="AJ138" t="str">
            <v>MD</v>
          </cell>
          <cell r="AK138" t="str">
            <v/>
          </cell>
          <cell r="AL138" t="str">
            <v/>
          </cell>
          <cell r="AM138" t="str">
            <v/>
          </cell>
          <cell r="AN138" t="str">
            <v/>
          </cell>
          <cell r="AO138" t="str">
            <v>BK</v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>DB</v>
          </cell>
          <cell r="AU138" t="str">
            <v/>
          </cell>
          <cell r="AV138" t="str">
            <v/>
          </cell>
          <cell r="AW138" t="str">
            <v/>
          </cell>
          <cell r="AX138" t="str">
            <v/>
          </cell>
          <cell r="AY138" t="str">
            <v>BR</v>
          </cell>
          <cell r="AZ138" t="str">
            <v/>
          </cell>
          <cell r="BA138" t="str">
            <v/>
          </cell>
          <cell r="BB138" t="str">
            <v/>
          </cell>
          <cell r="BC138" t="str">
            <v/>
          </cell>
          <cell r="BD138" t="str">
            <v>Listnaté měkké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>Ostatní listnaté tvrdé</v>
          </cell>
          <cell r="BJ138" t="str">
            <v/>
          </cell>
          <cell r="BK138" t="str">
            <v/>
          </cell>
          <cell r="BL138" t="str">
            <v/>
          </cell>
          <cell r="BM138" t="str">
            <v/>
          </cell>
          <cell r="BN138" t="str">
            <v>SM,JD</v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 t="str">
            <v>BO</v>
          </cell>
          <cell r="BT138" t="str">
            <v/>
          </cell>
          <cell r="BU138" t="str">
            <v/>
          </cell>
          <cell r="BV138" t="str">
            <v/>
          </cell>
          <cell r="BW138" t="str">
            <v/>
          </cell>
          <cell r="BX138" t="str">
            <v>MD</v>
          </cell>
          <cell r="BY138" t="str">
            <v/>
          </cell>
          <cell r="BZ138" t="str">
            <v/>
          </cell>
          <cell r="CA138" t="str">
            <v/>
          </cell>
          <cell r="CB138" t="str">
            <v/>
          </cell>
          <cell r="CC138" t="str">
            <v>BK</v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>DB</v>
          </cell>
          <cell r="CI138" t="str">
            <v/>
          </cell>
          <cell r="CJ138" t="str">
            <v/>
          </cell>
          <cell r="CK138" t="str">
            <v/>
          </cell>
          <cell r="CL138" t="str">
            <v/>
          </cell>
          <cell r="CM138" t="str">
            <v>BR</v>
          </cell>
          <cell r="CN138" t="str">
            <v/>
          </cell>
          <cell r="CO138" t="str">
            <v/>
          </cell>
          <cell r="CP138" t="str">
            <v/>
          </cell>
          <cell r="CQ138" t="str">
            <v/>
          </cell>
          <cell r="CR138" t="str">
            <v>Listnaté měkké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>Ostatní listnaté tvrdé</v>
          </cell>
          <cell r="CX138" t="str">
            <v/>
          </cell>
          <cell r="CY138" t="str">
            <v/>
          </cell>
          <cell r="CZ138" t="str">
            <v/>
          </cell>
          <cell r="DA138" t="str">
            <v/>
          </cell>
          <cell r="DB138" t="str">
            <v>29.05.25 10:22:19,742204000</v>
          </cell>
          <cell r="DC138">
            <v>0</v>
          </cell>
          <cell r="DD138">
            <v>0</v>
          </cell>
          <cell r="DE138" t="str">
            <v>yvueh3r</v>
          </cell>
          <cell r="DF138" t="str">
            <v>1</v>
          </cell>
          <cell r="DG138">
            <v>2</v>
          </cell>
          <cell r="DH138">
            <v>100</v>
          </cell>
          <cell r="DI138" t="str">
            <v>do 2,5 tis.m3</v>
          </cell>
        </row>
        <row r="139">
          <cell r="A139">
            <v>382</v>
          </cell>
          <cell r="B139">
            <v>45805.811435185184</v>
          </cell>
          <cell r="C139" t="str">
            <v>75561859</v>
          </cell>
          <cell r="D139" t="str">
            <v>info@drevo-mikulik.cz</v>
          </cell>
          <cell r="E139" t="str">
            <v>Mikulík Martin</v>
          </cell>
          <cell r="F139" t="str">
            <v>733544264</v>
          </cell>
          <cell r="G139" t="str">
            <v>Mikulík Martin</v>
          </cell>
          <cell r="H139" t="str">
            <v>Ostrava-město</v>
          </cell>
          <cell r="I139" t="str">
            <v>Slezská Ostrava</v>
          </cell>
          <cell r="J139" t="str">
            <v>Obrovského 1673/2</v>
          </cell>
          <cell r="L139" t="str">
            <v>71000</v>
          </cell>
          <cell r="M139" t="str">
            <v>001</v>
          </cell>
          <cell r="T139" t="str">
            <v>Manuální</v>
          </cell>
          <cell r="U139" t="str">
            <v>Automobilová</v>
          </cell>
          <cell r="V139">
            <v>6500</v>
          </cell>
          <cell r="W139">
            <v>7850</v>
          </cell>
          <cell r="X139">
            <v>8000</v>
          </cell>
          <cell r="Y139">
            <v>8000</v>
          </cell>
          <cell r="Z139" t="str">
            <v>SM,JD</v>
          </cell>
          <cell r="AA139">
            <v>15</v>
          </cell>
          <cell r="AB139">
            <v>60</v>
          </cell>
          <cell r="AC139">
            <v>10</v>
          </cell>
          <cell r="AD139" t="str">
            <v/>
          </cell>
          <cell r="AE139" t="str">
            <v>BO</v>
          </cell>
          <cell r="AF139">
            <v>15</v>
          </cell>
          <cell r="AG139" t="str">
            <v/>
          </cell>
          <cell r="AH139" t="str">
            <v/>
          </cell>
          <cell r="AI139" t="str">
            <v/>
          </cell>
          <cell r="AJ139" t="str">
            <v>MD</v>
          </cell>
          <cell r="AK139" t="str">
            <v/>
          </cell>
          <cell r="AL139" t="str">
            <v/>
          </cell>
          <cell r="AM139" t="str">
            <v/>
          </cell>
          <cell r="AN139" t="str">
            <v/>
          </cell>
          <cell r="AO139" t="str">
            <v>BK</v>
          </cell>
          <cell r="AP139" t="str">
            <v/>
          </cell>
          <cell r="AQ139" t="str">
            <v/>
          </cell>
          <cell r="AR139" t="str">
            <v/>
          </cell>
          <cell r="AS139" t="str">
            <v/>
          </cell>
          <cell r="AT139" t="str">
            <v>DB</v>
          </cell>
          <cell r="AU139" t="str">
            <v/>
          </cell>
          <cell r="AV139" t="str">
            <v/>
          </cell>
          <cell r="AW139" t="str">
            <v/>
          </cell>
          <cell r="AX139" t="str">
            <v/>
          </cell>
          <cell r="AY139" t="str">
            <v>BR</v>
          </cell>
          <cell r="AZ139" t="str">
            <v/>
          </cell>
          <cell r="BA139" t="str">
            <v/>
          </cell>
          <cell r="BB139" t="str">
            <v/>
          </cell>
          <cell r="BC139" t="str">
            <v/>
          </cell>
          <cell r="BD139" t="str">
            <v>Listnaté měkké</v>
          </cell>
          <cell r="BE139" t="str">
            <v/>
          </cell>
          <cell r="BF139" t="str">
            <v/>
          </cell>
          <cell r="BG139" t="str">
            <v/>
          </cell>
          <cell r="BH139" t="str">
            <v/>
          </cell>
          <cell r="BI139" t="str">
            <v>Ostatní listnaté tvrdé</v>
          </cell>
          <cell r="BJ139" t="str">
            <v/>
          </cell>
          <cell r="BK139" t="str">
            <v/>
          </cell>
          <cell r="BL139" t="str">
            <v/>
          </cell>
          <cell r="BM139" t="str">
            <v/>
          </cell>
          <cell r="BN139" t="str">
            <v>SM,JD</v>
          </cell>
          <cell r="BO139">
            <v>20</v>
          </cell>
          <cell r="BP139">
            <v>95</v>
          </cell>
          <cell r="BQ139">
            <v>20</v>
          </cell>
          <cell r="BR139">
            <v>95</v>
          </cell>
          <cell r="BS139" t="str">
            <v>BO</v>
          </cell>
          <cell r="BT139">
            <v>20</v>
          </cell>
          <cell r="BU139">
            <v>95</v>
          </cell>
          <cell r="BV139">
            <v>20</v>
          </cell>
          <cell r="BW139">
            <v>95</v>
          </cell>
          <cell r="BX139" t="str">
            <v>MD</v>
          </cell>
          <cell r="BY139" t="str">
            <v/>
          </cell>
          <cell r="BZ139" t="str">
            <v/>
          </cell>
          <cell r="CA139" t="str">
            <v/>
          </cell>
          <cell r="CB139" t="str">
            <v/>
          </cell>
          <cell r="CC139" t="str">
            <v>BK</v>
          </cell>
          <cell r="CD139" t="str">
            <v/>
          </cell>
          <cell r="CE139" t="str">
            <v/>
          </cell>
          <cell r="CF139" t="str">
            <v/>
          </cell>
          <cell r="CG139" t="str">
            <v/>
          </cell>
          <cell r="CH139" t="str">
            <v>DB</v>
          </cell>
          <cell r="CI139" t="str">
            <v/>
          </cell>
          <cell r="CJ139" t="str">
            <v/>
          </cell>
          <cell r="CK139" t="str">
            <v/>
          </cell>
          <cell r="CL139" t="str">
            <v/>
          </cell>
          <cell r="CM139" t="str">
            <v>BR</v>
          </cell>
          <cell r="CN139" t="str">
            <v/>
          </cell>
          <cell r="CO139" t="str">
            <v/>
          </cell>
          <cell r="CP139" t="str">
            <v/>
          </cell>
          <cell r="CQ139" t="str">
            <v/>
          </cell>
          <cell r="CR139" t="str">
            <v>Listnaté měkké</v>
          </cell>
          <cell r="CS139" t="str">
            <v/>
          </cell>
          <cell r="CT139" t="str">
            <v/>
          </cell>
          <cell r="CU139" t="str">
            <v/>
          </cell>
          <cell r="CV139" t="str">
            <v/>
          </cell>
          <cell r="CW139" t="str">
            <v>Ostatní listnaté tvrdé</v>
          </cell>
          <cell r="CX139" t="str">
            <v/>
          </cell>
          <cell r="CY139" t="str">
            <v/>
          </cell>
          <cell r="CZ139" t="str">
            <v/>
          </cell>
          <cell r="DA139" t="str">
            <v/>
          </cell>
          <cell r="DB139" t="str">
            <v>29.05.25 10:22:19,734243000</v>
          </cell>
          <cell r="DC139">
            <v>7925</v>
          </cell>
          <cell r="DD139">
            <v>1188.75</v>
          </cell>
          <cell r="DE139" t="str">
            <v>9ji5etj</v>
          </cell>
          <cell r="DF139" t="str">
            <v>1</v>
          </cell>
          <cell r="DG139">
            <v>2</v>
          </cell>
          <cell r="DH139">
            <v>100</v>
          </cell>
          <cell r="DI139" t="str">
            <v>5-10 tis.m3</v>
          </cell>
        </row>
        <row r="140">
          <cell r="A140">
            <v>390</v>
          </cell>
          <cell r="B140">
            <v>45806.235324074078</v>
          </cell>
          <cell r="C140" t="str">
            <v>45349711</v>
          </cell>
          <cell r="D140" t="str">
            <v>karel.salak@pfeifergroup.com</v>
          </cell>
          <cell r="E140" t="str">
            <v>Michal Hamrožy</v>
          </cell>
          <cell r="F140" t="str">
            <v>+420 778 458 770</v>
          </cell>
          <cell r="G140" t="str">
            <v>Pfeifer Holz s.r.o</v>
          </cell>
          <cell r="H140" t="str">
            <v>Klatovy</v>
          </cell>
          <cell r="I140" t="str">
            <v>Chanovice</v>
          </cell>
          <cell r="J140" t="str">
            <v>Chanovice 102</v>
          </cell>
          <cell r="L140" t="str">
            <v>34101</v>
          </cell>
          <cell r="M140" t="str">
            <v>001</v>
          </cell>
          <cell r="T140" t="str">
            <v>Elektronická</v>
          </cell>
          <cell r="U140" t="str">
            <v>Automobilová i železniční</v>
          </cell>
          <cell r="V140">
            <v>781000</v>
          </cell>
          <cell r="W140">
            <v>811000</v>
          </cell>
          <cell r="X140">
            <v>826000</v>
          </cell>
          <cell r="Y140">
            <v>841000</v>
          </cell>
          <cell r="Z140" t="str">
            <v>SM,JD</v>
          </cell>
          <cell r="AA140">
            <v>96</v>
          </cell>
          <cell r="AB140">
            <v>4</v>
          </cell>
          <cell r="AC140">
            <v>0</v>
          </cell>
          <cell r="AD140">
            <v>0</v>
          </cell>
          <cell r="AE140" t="str">
            <v>BO</v>
          </cell>
          <cell r="AF140" t="str">
            <v/>
          </cell>
          <cell r="AG140" t="str">
            <v/>
          </cell>
          <cell r="AH140" t="str">
            <v/>
          </cell>
          <cell r="AI140" t="str">
            <v/>
          </cell>
          <cell r="AJ140" t="str">
            <v>MD</v>
          </cell>
          <cell r="AK140" t="str">
            <v/>
          </cell>
          <cell r="AL140" t="str">
            <v/>
          </cell>
          <cell r="AM140" t="str">
            <v/>
          </cell>
          <cell r="AN140" t="str">
            <v/>
          </cell>
          <cell r="AO140" t="str">
            <v>BK</v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>DB</v>
          </cell>
          <cell r="AU140" t="str">
            <v/>
          </cell>
          <cell r="AV140" t="str">
            <v/>
          </cell>
          <cell r="AW140" t="str">
            <v/>
          </cell>
          <cell r="AX140" t="str">
            <v/>
          </cell>
          <cell r="AY140" t="str">
            <v>BR</v>
          </cell>
          <cell r="AZ140" t="str">
            <v/>
          </cell>
          <cell r="BA140" t="str">
            <v/>
          </cell>
          <cell r="BB140" t="str">
            <v/>
          </cell>
          <cell r="BC140" t="str">
            <v/>
          </cell>
          <cell r="BD140" t="str">
            <v>Listnaté měkké</v>
          </cell>
          <cell r="BE140" t="str">
            <v/>
          </cell>
          <cell r="BF140" t="str">
            <v/>
          </cell>
          <cell r="BG140" t="str">
            <v/>
          </cell>
          <cell r="BH140" t="str">
            <v/>
          </cell>
          <cell r="BI140" t="str">
            <v>Ostatní listnaté tvrdé</v>
          </cell>
          <cell r="BJ140" t="str">
            <v/>
          </cell>
          <cell r="BK140" t="str">
            <v/>
          </cell>
          <cell r="BL140" t="str">
            <v/>
          </cell>
          <cell r="BM140" t="str">
            <v/>
          </cell>
          <cell r="BN140" t="str">
            <v>SM,JD</v>
          </cell>
          <cell r="BO140">
            <v>13</v>
          </cell>
          <cell r="BP140">
            <v>55</v>
          </cell>
          <cell r="BQ140" t="str">
            <v/>
          </cell>
          <cell r="BR140" t="str">
            <v/>
          </cell>
          <cell r="BS140" t="str">
            <v>BO</v>
          </cell>
          <cell r="BT140" t="str">
            <v/>
          </cell>
          <cell r="BU140" t="str">
            <v/>
          </cell>
          <cell r="BV140" t="str">
            <v/>
          </cell>
          <cell r="BW140" t="str">
            <v/>
          </cell>
          <cell r="BX140" t="str">
            <v>MD</v>
          </cell>
          <cell r="BY140" t="str">
            <v/>
          </cell>
          <cell r="BZ140" t="str">
            <v/>
          </cell>
          <cell r="CA140" t="str">
            <v/>
          </cell>
          <cell r="CB140" t="str">
            <v/>
          </cell>
          <cell r="CC140" t="str">
            <v>BK</v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 t="str">
            <v>DB</v>
          </cell>
          <cell r="CI140" t="str">
            <v/>
          </cell>
          <cell r="CJ140" t="str">
            <v/>
          </cell>
          <cell r="CK140" t="str">
            <v/>
          </cell>
          <cell r="CL140" t="str">
            <v/>
          </cell>
          <cell r="CM140" t="str">
            <v>BR</v>
          </cell>
          <cell r="CN140" t="str">
            <v/>
          </cell>
          <cell r="CO140" t="str">
            <v/>
          </cell>
          <cell r="CP140" t="str">
            <v/>
          </cell>
          <cell r="CQ140" t="str">
            <v/>
          </cell>
          <cell r="CR140" t="str">
            <v>Listnaté měkké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>Ostatní listnaté tvrdé</v>
          </cell>
          <cell r="CX140" t="str">
            <v/>
          </cell>
          <cell r="CY140" t="str">
            <v/>
          </cell>
          <cell r="CZ140" t="str">
            <v/>
          </cell>
          <cell r="DA140" t="str">
            <v/>
          </cell>
          <cell r="DB140" t="str">
            <v>29.05.25 10:22:19,716343000</v>
          </cell>
          <cell r="DC140">
            <v>818500</v>
          </cell>
          <cell r="DD140">
            <v>785760</v>
          </cell>
          <cell r="DE140" t="str">
            <v>4nc4cq3</v>
          </cell>
          <cell r="DF140" t="str">
            <v>1</v>
          </cell>
          <cell r="DG140">
            <v>2</v>
          </cell>
          <cell r="DH140">
            <v>100</v>
          </cell>
          <cell r="DI140" t="str">
            <v>200 tis.m3 a více</v>
          </cell>
        </row>
        <row r="141">
          <cell r="A141">
            <v>401</v>
          </cell>
          <cell r="B141">
            <v>45806.268055555556</v>
          </cell>
          <cell r="C141" t="str">
            <v>27797082</v>
          </cell>
          <cell r="D141" t="str">
            <v>venator@centrum.cz</v>
          </cell>
          <cell r="E141" t="str">
            <v>Henryk Gociek</v>
          </cell>
          <cell r="F141" t="str">
            <v>+420605283866</v>
          </cell>
          <cell r="G141" t="str">
            <v>Acer - Lignum silesiae spol. s r.o.</v>
          </cell>
          <cell r="H141" t="str">
            <v>Frýdek-Místek</v>
          </cell>
          <cell r="I141" t="str">
            <v>Hrádek</v>
          </cell>
          <cell r="J141" t="str">
            <v>447</v>
          </cell>
          <cell r="L141" t="str">
            <v>73997</v>
          </cell>
          <cell r="M141" t="str">
            <v>001</v>
          </cell>
          <cell r="T141" t="str">
            <v>Manuální</v>
          </cell>
          <cell r="U141" t="str">
            <v>Automobilová</v>
          </cell>
          <cell r="V141">
            <v>1000</v>
          </cell>
          <cell r="W141">
            <v>1000</v>
          </cell>
          <cell r="X141">
            <v>1200</v>
          </cell>
          <cell r="Y141">
            <v>1600</v>
          </cell>
          <cell r="Z141" t="str">
            <v>SM,JD</v>
          </cell>
          <cell r="AA141">
            <v>10</v>
          </cell>
          <cell r="AB141" t="str">
            <v/>
          </cell>
          <cell r="AC141">
            <v>90</v>
          </cell>
          <cell r="AD141" t="str">
            <v/>
          </cell>
          <cell r="AE141" t="str">
            <v>BO</v>
          </cell>
          <cell r="AF141" t="str">
            <v/>
          </cell>
          <cell r="AG141" t="str">
            <v/>
          </cell>
          <cell r="AH141" t="str">
            <v/>
          </cell>
          <cell r="AI141" t="str">
            <v/>
          </cell>
          <cell r="AJ141" t="str">
            <v>MD</v>
          </cell>
          <cell r="AK141" t="str">
            <v/>
          </cell>
          <cell r="AL141" t="str">
            <v/>
          </cell>
          <cell r="AM141" t="str">
            <v/>
          </cell>
          <cell r="AN141" t="str">
            <v/>
          </cell>
          <cell r="AO141" t="str">
            <v>BK</v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>DB</v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>BR</v>
          </cell>
          <cell r="AZ141" t="str">
            <v/>
          </cell>
          <cell r="BA141" t="str">
            <v/>
          </cell>
          <cell r="BB141" t="str">
            <v/>
          </cell>
          <cell r="BC141" t="str">
            <v/>
          </cell>
          <cell r="BD141" t="str">
            <v>Listnaté měkké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>Ostatní listnaté tvrdé</v>
          </cell>
          <cell r="BJ141" t="str">
            <v/>
          </cell>
          <cell r="BK141" t="str">
            <v/>
          </cell>
          <cell r="BL141" t="str">
            <v/>
          </cell>
          <cell r="BM141" t="str">
            <v/>
          </cell>
          <cell r="BN141" t="str">
            <v>SM,JD</v>
          </cell>
          <cell r="BO141" t="str">
            <v/>
          </cell>
          <cell r="BP141" t="str">
            <v/>
          </cell>
          <cell r="BQ141">
            <v>16</v>
          </cell>
          <cell r="BR141">
            <v>40</v>
          </cell>
          <cell r="BS141" t="str">
            <v>BO</v>
          </cell>
          <cell r="BT141" t="str">
            <v/>
          </cell>
          <cell r="BU141" t="str">
            <v/>
          </cell>
          <cell r="BV141" t="str">
            <v/>
          </cell>
          <cell r="BW141" t="str">
            <v/>
          </cell>
          <cell r="BX141" t="str">
            <v>MD</v>
          </cell>
          <cell r="BY141" t="str">
            <v/>
          </cell>
          <cell r="BZ141" t="str">
            <v/>
          </cell>
          <cell r="CA141" t="str">
            <v/>
          </cell>
          <cell r="CB141" t="str">
            <v/>
          </cell>
          <cell r="CC141" t="str">
            <v>BK</v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>DB</v>
          </cell>
          <cell r="CI141" t="str">
            <v/>
          </cell>
          <cell r="CJ141" t="str">
            <v/>
          </cell>
          <cell r="CK141" t="str">
            <v/>
          </cell>
          <cell r="CL141" t="str">
            <v/>
          </cell>
          <cell r="CM141" t="str">
            <v>BR</v>
          </cell>
          <cell r="CN141" t="str">
            <v/>
          </cell>
          <cell r="CO141" t="str">
            <v/>
          </cell>
          <cell r="CP141" t="str">
            <v/>
          </cell>
          <cell r="CQ141" t="str">
            <v/>
          </cell>
          <cell r="CR141" t="str">
            <v>Listnaté měkké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>Ostatní listnaté tvrdé</v>
          </cell>
          <cell r="CX141" t="str">
            <v/>
          </cell>
          <cell r="CY141" t="str">
            <v/>
          </cell>
          <cell r="CZ141" t="str">
            <v/>
          </cell>
          <cell r="DA141" t="str">
            <v/>
          </cell>
          <cell r="DB141" t="str">
            <v>29.05.25 10:22:19,707509000</v>
          </cell>
          <cell r="DC141">
            <v>1100</v>
          </cell>
          <cell r="DD141">
            <v>110</v>
          </cell>
          <cell r="DF141" t="str">
            <v>1</v>
          </cell>
          <cell r="DG141">
            <v>2</v>
          </cell>
          <cell r="DH141">
            <v>100</v>
          </cell>
          <cell r="DI141" t="str">
            <v>do 2,5 tis.m3</v>
          </cell>
        </row>
        <row r="142">
          <cell r="A142">
            <v>402</v>
          </cell>
          <cell r="B142">
            <v>45806.279861111114</v>
          </cell>
          <cell r="C142" t="str">
            <v>27781798</v>
          </cell>
          <cell r="D142" t="str">
            <v>kubalales@seznam.cz</v>
          </cell>
          <cell r="E142" t="str">
            <v>Kubala Martin</v>
          </cell>
          <cell r="F142" t="str">
            <v>603513906</v>
          </cell>
          <cell r="G142" t="str">
            <v>KUBALA-LES, s.r.o.</v>
          </cell>
          <cell r="H142" t="str">
            <v>Frýdek-Místek</v>
          </cell>
          <cell r="I142" t="str">
            <v>Janovice</v>
          </cell>
          <cell r="J142" t="str">
            <v>695</v>
          </cell>
          <cell r="L142" t="str">
            <v>73911</v>
          </cell>
          <cell r="M142" t="str">
            <v>001</v>
          </cell>
          <cell r="O142" t="str">
            <v>Frýdek-Místek</v>
          </cell>
          <cell r="P142" t="str">
            <v>Baška</v>
          </cell>
          <cell r="Q142" t="str">
            <v>Baška 131</v>
          </cell>
          <cell r="S142" t="str">
            <v>73911</v>
          </cell>
          <cell r="T142" t="str">
            <v>Manuální</v>
          </cell>
          <cell r="U142" t="str">
            <v>Automobilová</v>
          </cell>
          <cell r="V142">
            <v>480</v>
          </cell>
          <cell r="W142">
            <v>540</v>
          </cell>
          <cell r="X142">
            <v>580</v>
          </cell>
          <cell r="Y142">
            <v>600</v>
          </cell>
          <cell r="Z142" t="str">
            <v>SM,JD</v>
          </cell>
          <cell r="AA142">
            <v>25</v>
          </cell>
          <cell r="AB142">
            <v>20</v>
          </cell>
          <cell r="AC142">
            <v>5</v>
          </cell>
          <cell r="AD142">
            <v>0</v>
          </cell>
          <cell r="AE142" t="str">
            <v>BO</v>
          </cell>
          <cell r="AF142">
            <v>4</v>
          </cell>
          <cell r="AG142">
            <v>4</v>
          </cell>
          <cell r="AH142">
            <v>2</v>
          </cell>
          <cell r="AI142">
            <v>0</v>
          </cell>
          <cell r="AJ142" t="str">
            <v>MD</v>
          </cell>
          <cell r="AK142">
            <v>4</v>
          </cell>
          <cell r="AL142">
            <v>4</v>
          </cell>
          <cell r="AM142">
            <v>2</v>
          </cell>
          <cell r="AN142">
            <v>0</v>
          </cell>
          <cell r="AO142" t="str">
            <v>BK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 t="str">
            <v>DB</v>
          </cell>
          <cell r="AU142">
            <v>10</v>
          </cell>
          <cell r="AV142">
            <v>10</v>
          </cell>
          <cell r="AW142">
            <v>0</v>
          </cell>
          <cell r="AX142">
            <v>0</v>
          </cell>
          <cell r="AY142" t="str">
            <v>BR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 t="str">
            <v>Listnaté měkké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 t="str">
            <v>Ostatní listnaté tvrdé</v>
          </cell>
          <cell r="BJ142">
            <v>5</v>
          </cell>
          <cell r="BK142">
            <v>5</v>
          </cell>
          <cell r="BL142">
            <v>0</v>
          </cell>
          <cell r="BM142">
            <v>0</v>
          </cell>
          <cell r="BN142" t="str">
            <v>SM,JD</v>
          </cell>
          <cell r="BO142">
            <v>20</v>
          </cell>
          <cell r="BP142">
            <v>70</v>
          </cell>
          <cell r="BQ142">
            <v>25</v>
          </cell>
          <cell r="BR142">
            <v>70</v>
          </cell>
          <cell r="BS142" t="str">
            <v>BO</v>
          </cell>
          <cell r="BT142">
            <v>20</v>
          </cell>
          <cell r="BU142">
            <v>70</v>
          </cell>
          <cell r="BV142">
            <v>25</v>
          </cell>
          <cell r="BW142">
            <v>70</v>
          </cell>
          <cell r="BX142" t="str">
            <v>MD</v>
          </cell>
          <cell r="BY142">
            <v>20</v>
          </cell>
          <cell r="BZ142">
            <v>70</v>
          </cell>
          <cell r="CA142">
            <v>25</v>
          </cell>
          <cell r="CB142">
            <v>70</v>
          </cell>
          <cell r="CC142" t="str">
            <v>BK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 t="str">
            <v>DB</v>
          </cell>
          <cell r="CI142">
            <v>30</v>
          </cell>
          <cell r="CJ142">
            <v>70</v>
          </cell>
          <cell r="CK142">
            <v>30</v>
          </cell>
          <cell r="CL142">
            <v>70</v>
          </cell>
          <cell r="CM142" t="str">
            <v>BR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 t="str">
            <v>Listnaté měkké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 t="str">
            <v>Ostatní listnaté tvrdé</v>
          </cell>
          <cell r="CX142">
            <v>30</v>
          </cell>
          <cell r="CY142">
            <v>70</v>
          </cell>
          <cell r="CZ142">
            <v>30</v>
          </cell>
          <cell r="DA142">
            <v>70</v>
          </cell>
          <cell r="DB142" t="str">
            <v>29.05.25 10:22:19,698167000</v>
          </cell>
          <cell r="DC142">
            <v>560</v>
          </cell>
          <cell r="DD142">
            <v>140</v>
          </cell>
          <cell r="DE142" t="str">
            <v>u59g6xf</v>
          </cell>
          <cell r="DF142" t="str">
            <v>1</v>
          </cell>
          <cell r="DG142">
            <v>2</v>
          </cell>
          <cell r="DH142">
            <v>100</v>
          </cell>
          <cell r="DI142" t="str">
            <v>do 2,5 tis.m3</v>
          </cell>
        </row>
        <row r="143">
          <cell r="A143">
            <v>403</v>
          </cell>
          <cell r="B143">
            <v>45806.30269675926</v>
          </cell>
          <cell r="C143" t="str">
            <v>26151782</v>
          </cell>
          <cell r="D143" t="str">
            <v>info@pinie.cz</v>
          </cell>
          <cell r="E143" t="str">
            <v>Pergler Marcel, Ing.</v>
          </cell>
          <cell r="F143" t="str">
            <v>777 708 071</v>
          </cell>
          <cell r="G143" t="str">
            <v>PINIE Lubná, spol. s r.o.</v>
          </cell>
          <cell r="H143" t="str">
            <v>Rakovník</v>
          </cell>
          <cell r="I143" t="str">
            <v>Lubná</v>
          </cell>
          <cell r="J143" t="str">
            <v>Lubná 250</v>
          </cell>
          <cell r="L143" t="str">
            <v>27036</v>
          </cell>
          <cell r="M143" t="str">
            <v>001</v>
          </cell>
          <cell r="T143" t="str">
            <v>Manuální</v>
          </cell>
          <cell r="U143" t="str">
            <v>Automobilová</v>
          </cell>
          <cell r="V143">
            <v>2000</v>
          </cell>
          <cell r="W143">
            <v>3500</v>
          </cell>
          <cell r="X143">
            <v>3500</v>
          </cell>
          <cell r="Y143">
            <v>6000</v>
          </cell>
          <cell r="Z143" t="str">
            <v>SM,JD</v>
          </cell>
          <cell r="AA143">
            <v>45</v>
          </cell>
          <cell r="AB143" t="str">
            <v/>
          </cell>
          <cell r="AC143" t="str">
            <v/>
          </cell>
          <cell r="AD143" t="str">
            <v/>
          </cell>
          <cell r="AE143" t="str">
            <v>BO</v>
          </cell>
          <cell r="AF143">
            <v>5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>MD</v>
          </cell>
          <cell r="AK143">
            <v>10</v>
          </cell>
          <cell r="AL143" t="str">
            <v/>
          </cell>
          <cell r="AM143" t="str">
            <v/>
          </cell>
          <cell r="AN143" t="str">
            <v/>
          </cell>
          <cell r="AO143" t="str">
            <v>BK</v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>DB</v>
          </cell>
          <cell r="AU143">
            <v>5</v>
          </cell>
          <cell r="AV143" t="str">
            <v/>
          </cell>
          <cell r="AW143" t="str">
            <v/>
          </cell>
          <cell r="AX143" t="str">
            <v/>
          </cell>
          <cell r="AY143" t="str">
            <v>BR</v>
          </cell>
          <cell r="AZ143" t="str">
            <v/>
          </cell>
          <cell r="BA143" t="str">
            <v/>
          </cell>
          <cell r="BB143" t="str">
            <v/>
          </cell>
          <cell r="BC143" t="str">
            <v/>
          </cell>
          <cell r="BD143" t="str">
            <v>Listnaté měkké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>Ostatní listnaté tvrdé</v>
          </cell>
          <cell r="BJ143">
            <v>35</v>
          </cell>
          <cell r="BK143" t="str">
            <v/>
          </cell>
          <cell r="BL143" t="str">
            <v/>
          </cell>
          <cell r="BM143" t="str">
            <v/>
          </cell>
          <cell r="BN143" t="str">
            <v>SM,JD</v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 t="str">
            <v>BO</v>
          </cell>
          <cell r="BT143" t="str">
            <v/>
          </cell>
          <cell r="BU143" t="str">
            <v/>
          </cell>
          <cell r="BV143" t="str">
            <v/>
          </cell>
          <cell r="BW143" t="str">
            <v/>
          </cell>
          <cell r="BX143" t="str">
            <v>MD</v>
          </cell>
          <cell r="BY143" t="str">
            <v/>
          </cell>
          <cell r="BZ143" t="str">
            <v/>
          </cell>
          <cell r="CA143" t="str">
            <v/>
          </cell>
          <cell r="CB143" t="str">
            <v/>
          </cell>
          <cell r="CC143" t="str">
            <v>BK</v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>DB</v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>BR</v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>Listnaté měkké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>Ostatní listnaté tvrdé</v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>29.05.25 10:22:19,686423000</v>
          </cell>
          <cell r="DC143">
            <v>3500</v>
          </cell>
          <cell r="DD143">
            <v>1575</v>
          </cell>
          <cell r="DE143" t="str">
            <v>iqqtdrk</v>
          </cell>
          <cell r="DF143" t="str">
            <v>1</v>
          </cell>
          <cell r="DG143">
            <v>2</v>
          </cell>
          <cell r="DH143">
            <v>100</v>
          </cell>
          <cell r="DI143" t="str">
            <v>2,5-5 tis.m3</v>
          </cell>
        </row>
        <row r="144">
          <cell r="A144">
            <v>404</v>
          </cell>
          <cell r="B144">
            <v>45806.351388888892</v>
          </cell>
          <cell r="C144" t="str">
            <v>27824527</v>
          </cell>
          <cell r="D144" t="str">
            <v>jiri.patik@volny.cz</v>
          </cell>
          <cell r="E144" t="str">
            <v>Pátík Jiří</v>
          </cell>
          <cell r="F144" t="str">
            <v>603361192</v>
          </cell>
          <cell r="G144" t="str">
            <v>GREEN union s.r.o.</v>
          </cell>
          <cell r="H144" t="str">
            <v>Opava</v>
          </cell>
          <cell r="I144" t="str">
            <v>Šilheřovice</v>
          </cell>
          <cell r="J144" t="str">
            <v>Ke Kovárně 198</v>
          </cell>
          <cell r="L144" t="str">
            <v>74715</v>
          </cell>
          <cell r="M144" t="str">
            <v>001</v>
          </cell>
          <cell r="N144" t="str">
            <v>LIGNA union s.r.o.</v>
          </cell>
          <cell r="O144" t="str">
            <v>Karviná</v>
          </cell>
          <cell r="P144" t="str">
            <v>Horní Těrlicko</v>
          </cell>
          <cell r="Q144" t="str">
            <v>Horní Těrlicko</v>
          </cell>
          <cell r="S144" t="str">
            <v>73542</v>
          </cell>
          <cell r="T144" t="str">
            <v>Manuální</v>
          </cell>
          <cell r="U144" t="str">
            <v>Automobilová</v>
          </cell>
          <cell r="V144">
            <v>1350</v>
          </cell>
          <cell r="W144">
            <v>1600</v>
          </cell>
          <cell r="X144">
            <v>1700</v>
          </cell>
          <cell r="Y144">
            <v>1900</v>
          </cell>
          <cell r="Z144" t="str">
            <v>SM,JD</v>
          </cell>
          <cell r="AA144">
            <v>60</v>
          </cell>
          <cell r="AB144" t="str">
            <v/>
          </cell>
          <cell r="AC144" t="str">
            <v/>
          </cell>
          <cell r="AD144" t="str">
            <v/>
          </cell>
          <cell r="AE144" t="str">
            <v>BO</v>
          </cell>
          <cell r="AF144" t="str">
            <v/>
          </cell>
          <cell r="AG144" t="str">
            <v/>
          </cell>
          <cell r="AH144" t="str">
            <v/>
          </cell>
          <cell r="AI144" t="str">
            <v/>
          </cell>
          <cell r="AJ144" t="str">
            <v>MD</v>
          </cell>
          <cell r="AK144" t="str">
            <v/>
          </cell>
          <cell r="AL144" t="str">
            <v/>
          </cell>
          <cell r="AM144" t="str">
            <v/>
          </cell>
          <cell r="AN144" t="str">
            <v/>
          </cell>
          <cell r="AO144" t="str">
            <v>BK</v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>DB</v>
          </cell>
          <cell r="AU144" t="str">
            <v/>
          </cell>
          <cell r="AV144" t="str">
            <v/>
          </cell>
          <cell r="AW144" t="str">
            <v/>
          </cell>
          <cell r="AX144" t="str">
            <v/>
          </cell>
          <cell r="AY144" t="str">
            <v>BR</v>
          </cell>
          <cell r="AZ144" t="str">
            <v/>
          </cell>
          <cell r="BA144" t="str">
            <v/>
          </cell>
          <cell r="BB144" t="str">
            <v/>
          </cell>
          <cell r="BC144" t="str">
            <v/>
          </cell>
          <cell r="BD144" t="str">
            <v>Listnaté měkké</v>
          </cell>
          <cell r="BE144" t="str">
            <v/>
          </cell>
          <cell r="BF144" t="str">
            <v/>
          </cell>
          <cell r="BG144" t="str">
            <v/>
          </cell>
          <cell r="BH144">
            <v>15</v>
          </cell>
          <cell r="BI144" t="str">
            <v>Ostatní listnaté tvrdé</v>
          </cell>
          <cell r="BJ144" t="str">
            <v/>
          </cell>
          <cell r="BK144" t="str">
            <v/>
          </cell>
          <cell r="BL144" t="str">
            <v/>
          </cell>
          <cell r="BM144">
            <v>25</v>
          </cell>
          <cell r="BN144" t="str">
            <v>SM,JD</v>
          </cell>
          <cell r="BO144" t="str">
            <v/>
          </cell>
          <cell r="BP144" t="str">
            <v/>
          </cell>
          <cell r="BQ144" t="str">
            <v/>
          </cell>
          <cell r="BR144" t="str">
            <v/>
          </cell>
          <cell r="BS144" t="str">
            <v>BO</v>
          </cell>
          <cell r="BT144" t="str">
            <v/>
          </cell>
          <cell r="BU144" t="str">
            <v/>
          </cell>
          <cell r="BV144" t="str">
            <v/>
          </cell>
          <cell r="BW144" t="str">
            <v/>
          </cell>
          <cell r="BX144" t="str">
            <v>MD</v>
          </cell>
          <cell r="BY144" t="str">
            <v/>
          </cell>
          <cell r="BZ144" t="str">
            <v/>
          </cell>
          <cell r="CA144" t="str">
            <v/>
          </cell>
          <cell r="CB144" t="str">
            <v/>
          </cell>
          <cell r="CC144" t="str">
            <v>BK</v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 t="str">
            <v>DB</v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>BR</v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>Listnaté měkké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>Ostatní listnaté tvrdé</v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>29.05.25 12:19:59,910540000</v>
          </cell>
          <cell r="DC144">
            <v>1650</v>
          </cell>
          <cell r="DD144">
            <v>990</v>
          </cell>
          <cell r="DE144" t="str">
            <v>z358z8k</v>
          </cell>
          <cell r="DF144" t="str">
            <v>1</v>
          </cell>
          <cell r="DG144">
            <v>2</v>
          </cell>
          <cell r="DH144">
            <v>100</v>
          </cell>
          <cell r="DI144" t="str">
            <v>do 2,5 tis.m3</v>
          </cell>
        </row>
        <row r="145">
          <cell r="A145">
            <v>405</v>
          </cell>
          <cell r="B145">
            <v>45806.353472222225</v>
          </cell>
          <cell r="C145" t="str">
            <v>49969137</v>
          </cell>
          <cell r="D145" t="str">
            <v>vasicek@zsj.cz</v>
          </cell>
          <cell r="E145" t="str">
            <v>Vašíček Stanislav, Ing.</v>
          </cell>
          <cell r="F145" t="str">
            <v>723571827</v>
          </cell>
          <cell r="G145" t="str">
            <v>Zemědělské stavby Jihlava, a.s.</v>
          </cell>
          <cell r="H145" t="str">
            <v>Jihlava</v>
          </cell>
          <cell r="I145" t="str">
            <v>Telč</v>
          </cell>
          <cell r="J145" t="str">
            <v>Třebíčská 391</v>
          </cell>
          <cell r="L145" t="str">
            <v>58856</v>
          </cell>
          <cell r="M145" t="str">
            <v>001</v>
          </cell>
          <cell r="Q145" t="str">
            <v>Třebíčská 391</v>
          </cell>
          <cell r="T145" t="str">
            <v>Manuální</v>
          </cell>
          <cell r="U145" t="str">
            <v>Automobilová</v>
          </cell>
          <cell r="V145">
            <v>3572</v>
          </cell>
          <cell r="W145">
            <v>2411</v>
          </cell>
          <cell r="X145">
            <v>2802</v>
          </cell>
          <cell r="Y145">
            <v>3500</v>
          </cell>
          <cell r="Z145" t="str">
            <v>SM,JD</v>
          </cell>
          <cell r="AA145">
            <v>65</v>
          </cell>
          <cell r="AB145">
            <v>20</v>
          </cell>
          <cell r="AC145">
            <v>5</v>
          </cell>
          <cell r="AD145" t="str">
            <v/>
          </cell>
          <cell r="AE145" t="str">
            <v>BO</v>
          </cell>
          <cell r="AF145">
            <v>3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>MD</v>
          </cell>
          <cell r="AK145">
            <v>3</v>
          </cell>
          <cell r="AL145">
            <v>2</v>
          </cell>
          <cell r="AM145">
            <v>2</v>
          </cell>
          <cell r="AN145" t="str">
            <v/>
          </cell>
          <cell r="AO145" t="str">
            <v>BK</v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>DB</v>
          </cell>
          <cell r="AU145" t="str">
            <v/>
          </cell>
          <cell r="AV145" t="str">
            <v/>
          </cell>
          <cell r="AW145" t="str">
            <v/>
          </cell>
          <cell r="AX145" t="str">
            <v/>
          </cell>
          <cell r="AY145" t="str">
            <v>BR</v>
          </cell>
          <cell r="AZ145" t="str">
            <v/>
          </cell>
          <cell r="BA145" t="str">
            <v/>
          </cell>
          <cell r="BB145" t="str">
            <v/>
          </cell>
          <cell r="BC145" t="str">
            <v/>
          </cell>
          <cell r="BD145" t="str">
            <v>Listnaté měkké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>Ostatní listnaté tvrdé</v>
          </cell>
          <cell r="BJ145" t="str">
            <v/>
          </cell>
          <cell r="BK145" t="str">
            <v/>
          </cell>
          <cell r="BL145" t="str">
            <v/>
          </cell>
          <cell r="BM145" t="str">
            <v/>
          </cell>
          <cell r="BN145" t="str">
            <v>SM,JD</v>
          </cell>
          <cell r="BO145">
            <v>20</v>
          </cell>
          <cell r="BP145">
            <v>60</v>
          </cell>
          <cell r="BQ145">
            <v>30</v>
          </cell>
          <cell r="BR145">
            <v>60</v>
          </cell>
          <cell r="BS145" t="str">
            <v>BO</v>
          </cell>
          <cell r="BT145">
            <v>20</v>
          </cell>
          <cell r="BU145">
            <v>40</v>
          </cell>
          <cell r="BV145" t="str">
            <v/>
          </cell>
          <cell r="BW145" t="str">
            <v/>
          </cell>
          <cell r="BX145" t="str">
            <v>MD</v>
          </cell>
          <cell r="BY145">
            <v>20</v>
          </cell>
          <cell r="BZ145">
            <v>60</v>
          </cell>
          <cell r="CA145">
            <v>20</v>
          </cell>
          <cell r="CB145">
            <v>60</v>
          </cell>
          <cell r="CC145" t="str">
            <v>BK</v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>DB</v>
          </cell>
          <cell r="CI145" t="str">
            <v/>
          </cell>
          <cell r="CJ145" t="str">
            <v/>
          </cell>
          <cell r="CK145" t="str">
            <v/>
          </cell>
          <cell r="CL145" t="str">
            <v/>
          </cell>
          <cell r="CM145" t="str">
            <v>BR</v>
          </cell>
          <cell r="CN145" t="str">
            <v/>
          </cell>
          <cell r="CO145" t="str">
            <v/>
          </cell>
          <cell r="CP145" t="str">
            <v/>
          </cell>
          <cell r="CQ145" t="str">
            <v/>
          </cell>
          <cell r="CR145" t="str">
            <v>Listnaté měkké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>Ostatní listnaté tvrdé</v>
          </cell>
          <cell r="CX145" t="str">
            <v/>
          </cell>
          <cell r="CY145" t="str">
            <v/>
          </cell>
          <cell r="CZ145" t="str">
            <v/>
          </cell>
          <cell r="DA145" t="str">
            <v/>
          </cell>
          <cell r="DB145" t="str">
            <v>29.05.25 12:19:59,893236000</v>
          </cell>
          <cell r="DC145">
            <v>2606.5</v>
          </cell>
          <cell r="DD145">
            <v>1694.2250000000001</v>
          </cell>
          <cell r="DE145" t="str">
            <v>zhjg5g9</v>
          </cell>
          <cell r="DF145" t="str">
            <v>1</v>
          </cell>
          <cell r="DG145">
            <v>2</v>
          </cell>
          <cell r="DH145">
            <v>100</v>
          </cell>
          <cell r="DI145" t="str">
            <v>2,5-5 tis.m3</v>
          </cell>
        </row>
        <row r="146">
          <cell r="A146">
            <v>410</v>
          </cell>
          <cell r="B146">
            <v>45806.380555555559</v>
          </cell>
          <cell r="C146" t="str">
            <v>28574630</v>
          </cell>
          <cell r="D146" t="str">
            <v>josef.mereda@email.cz</v>
          </cell>
          <cell r="E146" t="str">
            <v>Ing. Josef Mereďa</v>
          </cell>
          <cell r="F146" t="str">
            <v>608769671</v>
          </cell>
          <cell r="G146" t="str">
            <v>EUROPROLAND s.r.o.</v>
          </cell>
          <cell r="H146" t="str">
            <v>Bruntál</v>
          </cell>
          <cell r="I146" t="str">
            <v>Velká Štáhle</v>
          </cell>
          <cell r="J146" t="str">
            <v>Velká Štáhle 37</v>
          </cell>
          <cell r="L146" t="str">
            <v>79351</v>
          </cell>
          <cell r="M146" t="str">
            <v>001</v>
          </cell>
          <cell r="O146" t="str">
            <v>Bruntál</v>
          </cell>
          <cell r="P146" t="str">
            <v>Tylov</v>
          </cell>
          <cell r="Q146" t="str">
            <v>Tylov 150</v>
          </cell>
          <cell r="S146" t="str">
            <v>79302</v>
          </cell>
          <cell r="T146" t="str">
            <v>Manuální</v>
          </cell>
          <cell r="U146" t="str">
            <v>Automobilová</v>
          </cell>
          <cell r="V146">
            <v>8254</v>
          </cell>
          <cell r="W146">
            <v>9353</v>
          </cell>
          <cell r="X146">
            <v>9587</v>
          </cell>
          <cell r="Y146">
            <v>9756</v>
          </cell>
          <cell r="Z146" t="str">
            <v>SM,JD</v>
          </cell>
          <cell r="AA146">
            <v>0</v>
          </cell>
          <cell r="AB146" t="str">
            <v/>
          </cell>
          <cell r="AC146">
            <v>80</v>
          </cell>
          <cell r="AD146" t="str">
            <v/>
          </cell>
          <cell r="AE146" t="str">
            <v>BO</v>
          </cell>
          <cell r="AF146" t="str">
            <v/>
          </cell>
          <cell r="AG146" t="str">
            <v/>
          </cell>
          <cell r="AH146">
            <v>5</v>
          </cell>
          <cell r="AI146" t="str">
            <v/>
          </cell>
          <cell r="AJ146" t="str">
            <v>MD</v>
          </cell>
          <cell r="AK146" t="str">
            <v/>
          </cell>
          <cell r="AL146" t="str">
            <v/>
          </cell>
          <cell r="AM146">
            <v>15</v>
          </cell>
          <cell r="AN146" t="str">
            <v/>
          </cell>
          <cell r="AO146" t="str">
            <v>BK</v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>DB</v>
          </cell>
          <cell r="AU146" t="str">
            <v/>
          </cell>
          <cell r="AV146" t="str">
            <v/>
          </cell>
          <cell r="AW146" t="str">
            <v/>
          </cell>
          <cell r="AX146" t="str">
            <v/>
          </cell>
          <cell r="AY146" t="str">
            <v>BR</v>
          </cell>
          <cell r="AZ146" t="str">
            <v/>
          </cell>
          <cell r="BA146" t="str">
            <v/>
          </cell>
          <cell r="BB146" t="str">
            <v/>
          </cell>
          <cell r="BC146" t="str">
            <v/>
          </cell>
          <cell r="BD146" t="str">
            <v>Listnaté měkké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>Ostatní listnaté tvrdé</v>
          </cell>
          <cell r="BJ146" t="str">
            <v/>
          </cell>
          <cell r="BK146" t="str">
            <v/>
          </cell>
          <cell r="BL146" t="str">
            <v/>
          </cell>
          <cell r="BM146" t="str">
            <v/>
          </cell>
          <cell r="BN146" t="str">
            <v>SM,JD</v>
          </cell>
          <cell r="BO146" t="str">
            <v/>
          </cell>
          <cell r="BP146" t="str">
            <v/>
          </cell>
          <cell r="BQ146">
            <v>25</v>
          </cell>
          <cell r="BR146">
            <v>90</v>
          </cell>
          <cell r="BS146" t="str">
            <v>BO</v>
          </cell>
          <cell r="BT146" t="str">
            <v/>
          </cell>
          <cell r="BU146" t="str">
            <v/>
          </cell>
          <cell r="BV146">
            <v>25</v>
          </cell>
          <cell r="BW146">
            <v>90</v>
          </cell>
          <cell r="BX146" t="str">
            <v>MD</v>
          </cell>
          <cell r="BY146" t="str">
            <v/>
          </cell>
          <cell r="BZ146" t="str">
            <v/>
          </cell>
          <cell r="CA146">
            <v>25</v>
          </cell>
          <cell r="CB146">
            <v>90</v>
          </cell>
          <cell r="CC146" t="str">
            <v>BK</v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>DB</v>
          </cell>
          <cell r="CI146" t="str">
            <v/>
          </cell>
          <cell r="CJ146" t="str">
            <v/>
          </cell>
          <cell r="CK146" t="str">
            <v/>
          </cell>
          <cell r="CL146" t="str">
            <v/>
          </cell>
          <cell r="CM146" t="str">
            <v>BR</v>
          </cell>
          <cell r="CN146" t="str">
            <v/>
          </cell>
          <cell r="CO146" t="str">
            <v/>
          </cell>
          <cell r="CP146" t="str">
            <v/>
          </cell>
          <cell r="CQ146" t="str">
            <v/>
          </cell>
          <cell r="CR146" t="str">
            <v>Listnaté měkké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>Ostatní listnaté tvrdé</v>
          </cell>
          <cell r="CX146" t="str">
            <v/>
          </cell>
          <cell r="CY146" t="str">
            <v/>
          </cell>
          <cell r="CZ146" t="str">
            <v/>
          </cell>
          <cell r="DA146" t="str">
            <v/>
          </cell>
          <cell r="DB146" t="str">
            <v>29.05.25 12:19:59,856138000</v>
          </cell>
          <cell r="DC146">
            <v>9470</v>
          </cell>
          <cell r="DD146">
            <v>0</v>
          </cell>
          <cell r="DE146" t="str">
            <v>bxrui4d</v>
          </cell>
          <cell r="DF146" t="str">
            <v>1</v>
          </cell>
          <cell r="DG146">
            <v>2</v>
          </cell>
          <cell r="DH146">
            <v>100</v>
          </cell>
          <cell r="DI146" t="str">
            <v>5-10 tis.m3</v>
          </cell>
        </row>
        <row r="147">
          <cell r="A147">
            <v>411</v>
          </cell>
          <cell r="B147">
            <v>45806.507997685185</v>
          </cell>
          <cell r="C147" t="str">
            <v>60109866</v>
          </cell>
          <cell r="D147" t="str">
            <v>lesy@lesynachod.cz</v>
          </cell>
          <cell r="E147" t="str">
            <v>Veverka Luboš</v>
          </cell>
          <cell r="F147" t="str">
            <v>606610648</v>
          </cell>
          <cell r="G147" t="str">
            <v>Lesy města Náchoda, spol. s r.o.</v>
          </cell>
          <cell r="H147" t="str">
            <v>Náchod</v>
          </cell>
          <cell r="I147" t="str">
            <v>Náchod</v>
          </cell>
          <cell r="J147" t="str">
            <v>Dobrošovská 1443</v>
          </cell>
          <cell r="L147" t="str">
            <v>54701</v>
          </cell>
          <cell r="M147" t="str">
            <v>128</v>
          </cell>
          <cell r="N147" t="str">
            <v>PILA OHRADA</v>
          </cell>
          <cell r="O147" t="str">
            <v>Náchod</v>
          </cell>
          <cell r="P147" t="str">
            <v>Náchod</v>
          </cell>
          <cell r="Q147" t="str">
            <v>Broumovská č. ev. 128</v>
          </cell>
          <cell r="S147" t="str">
            <v>54701</v>
          </cell>
          <cell r="T147" t="str">
            <v>Manuální</v>
          </cell>
          <cell r="U147" t="str">
            <v>Automobilová</v>
          </cell>
          <cell r="V147">
            <v>2482</v>
          </cell>
          <cell r="W147">
            <v>2469</v>
          </cell>
          <cell r="X147">
            <v>1984</v>
          </cell>
          <cell r="Y147">
            <v>2000</v>
          </cell>
          <cell r="Z147" t="str">
            <v>SM,JD</v>
          </cell>
          <cell r="AA147">
            <v>27</v>
          </cell>
          <cell r="AB147">
            <v>8</v>
          </cell>
          <cell r="AC147">
            <v>5</v>
          </cell>
          <cell r="AD147">
            <v>13</v>
          </cell>
          <cell r="AE147" t="str">
            <v>BO</v>
          </cell>
          <cell r="AF147">
            <v>1</v>
          </cell>
          <cell r="AG147" t="str">
            <v/>
          </cell>
          <cell r="AH147" t="str">
            <v/>
          </cell>
          <cell r="AI147" t="str">
            <v/>
          </cell>
          <cell r="AJ147" t="str">
            <v>MD</v>
          </cell>
          <cell r="AK147">
            <v>3</v>
          </cell>
          <cell r="AL147">
            <v>1</v>
          </cell>
          <cell r="AM147" t="str">
            <v/>
          </cell>
          <cell r="AN147" t="str">
            <v/>
          </cell>
          <cell r="AO147" t="str">
            <v>BK</v>
          </cell>
          <cell r="AP147" t="str">
            <v/>
          </cell>
          <cell r="AQ147" t="str">
            <v/>
          </cell>
          <cell r="AR147" t="str">
            <v/>
          </cell>
          <cell r="AS147">
            <v>14</v>
          </cell>
          <cell r="AT147" t="str">
            <v>DB</v>
          </cell>
          <cell r="AU147">
            <v>3</v>
          </cell>
          <cell r="AV147">
            <v>1</v>
          </cell>
          <cell r="AW147" t="str">
            <v/>
          </cell>
          <cell r="AX147">
            <v>3</v>
          </cell>
          <cell r="AY147" t="str">
            <v>BR</v>
          </cell>
          <cell r="AZ147" t="str">
            <v/>
          </cell>
          <cell r="BA147" t="str">
            <v/>
          </cell>
          <cell r="BB147" t="str">
            <v/>
          </cell>
          <cell r="BC147">
            <v>5</v>
          </cell>
          <cell r="BD147" t="str">
            <v>Listnaté měkké</v>
          </cell>
          <cell r="BE147" t="str">
            <v/>
          </cell>
          <cell r="BF147" t="str">
            <v/>
          </cell>
          <cell r="BG147" t="str">
            <v/>
          </cell>
          <cell r="BH147">
            <v>8</v>
          </cell>
          <cell r="BI147" t="str">
            <v>Ostatní listnaté tvrdé</v>
          </cell>
          <cell r="BJ147" t="str">
            <v/>
          </cell>
          <cell r="BK147" t="str">
            <v/>
          </cell>
          <cell r="BL147" t="str">
            <v/>
          </cell>
          <cell r="BM147">
            <v>8</v>
          </cell>
          <cell r="BN147" t="str">
            <v>SM,JD</v>
          </cell>
          <cell r="BO147">
            <v>15</v>
          </cell>
          <cell r="BP147">
            <v>45</v>
          </cell>
          <cell r="BQ147" t="str">
            <v/>
          </cell>
          <cell r="BR147" t="str">
            <v/>
          </cell>
          <cell r="BS147" t="str">
            <v>BO</v>
          </cell>
          <cell r="BT147">
            <v>15</v>
          </cell>
          <cell r="BU147">
            <v>45</v>
          </cell>
          <cell r="BV147" t="str">
            <v/>
          </cell>
          <cell r="BW147" t="str">
            <v/>
          </cell>
          <cell r="BX147" t="str">
            <v>MD</v>
          </cell>
          <cell r="BY147">
            <v>15</v>
          </cell>
          <cell r="BZ147">
            <v>45</v>
          </cell>
          <cell r="CA147" t="str">
            <v/>
          </cell>
          <cell r="CB147" t="str">
            <v/>
          </cell>
          <cell r="CC147" t="str">
            <v>BK</v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 t="str">
            <v>DB</v>
          </cell>
          <cell r="CI147">
            <v>15</v>
          </cell>
          <cell r="CJ147">
            <v>45</v>
          </cell>
          <cell r="CK147" t="str">
            <v/>
          </cell>
          <cell r="CL147" t="str">
            <v/>
          </cell>
          <cell r="CM147" t="str">
            <v>BR</v>
          </cell>
          <cell r="CN147" t="str">
            <v/>
          </cell>
          <cell r="CO147" t="str">
            <v/>
          </cell>
          <cell r="CP147" t="str">
            <v/>
          </cell>
          <cell r="CQ147" t="str">
            <v/>
          </cell>
          <cell r="CR147" t="str">
            <v>Listnaté měkké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>Ostatní listnaté tvrdé</v>
          </cell>
          <cell r="CX147" t="str">
            <v/>
          </cell>
          <cell r="CY147" t="str">
            <v/>
          </cell>
          <cell r="CZ147" t="str">
            <v/>
          </cell>
          <cell r="DA147" t="str">
            <v/>
          </cell>
          <cell r="DB147" t="str">
            <v>30.05.25 12:04:41,639245000</v>
          </cell>
          <cell r="DC147">
            <v>2226.5</v>
          </cell>
          <cell r="DD147">
            <v>601.15500000000009</v>
          </cell>
          <cell r="DE147" t="str">
            <v>g5tibhv</v>
          </cell>
          <cell r="DF147" t="str">
            <v>1</v>
          </cell>
          <cell r="DG147">
            <v>2</v>
          </cell>
          <cell r="DH147">
            <v>100</v>
          </cell>
          <cell r="DI147" t="str">
            <v>do 2,5 tis.m3</v>
          </cell>
        </row>
        <row r="148">
          <cell r="A148">
            <v>413</v>
          </cell>
          <cell r="B148">
            <v>45806.556701388887</v>
          </cell>
          <cell r="C148" t="str">
            <v>63323958</v>
          </cell>
          <cell r="D148" t="str">
            <v>manager@jewa.cz</v>
          </cell>
          <cell r="E148" t="str">
            <v>František Jelének</v>
          </cell>
          <cell r="F148" t="str">
            <v>+420602709888</v>
          </cell>
          <cell r="G148" t="str">
            <v>JEWA EXPORT - IMPORT s.r.o.</v>
          </cell>
          <cell r="H148" t="str">
            <v>Frýdek-Místek</v>
          </cell>
          <cell r="I148" t="str">
            <v>Dobrá</v>
          </cell>
          <cell r="J148" t="str">
            <v>582</v>
          </cell>
          <cell r="L148" t="str">
            <v>73951</v>
          </cell>
          <cell r="M148" t="str">
            <v>001</v>
          </cell>
          <cell r="O148" t="str">
            <v>Frýdek-Místek</v>
          </cell>
          <cell r="P148" t="str">
            <v>Bystřice</v>
          </cell>
          <cell r="Q148" t="str">
            <v>1207</v>
          </cell>
          <cell r="S148" t="str">
            <v>73995</v>
          </cell>
          <cell r="T148" t="str">
            <v>Manuální</v>
          </cell>
          <cell r="U148" t="str">
            <v>Automobilová</v>
          </cell>
          <cell r="V148">
            <v>30000</v>
          </cell>
          <cell r="W148">
            <v>30000</v>
          </cell>
          <cell r="X148">
            <v>30000</v>
          </cell>
          <cell r="Y148">
            <v>25000</v>
          </cell>
          <cell r="Z148" t="str">
            <v>SM,JD</v>
          </cell>
          <cell r="AA148">
            <v>0</v>
          </cell>
          <cell r="AB148">
            <v>45</v>
          </cell>
          <cell r="AC148">
            <v>25</v>
          </cell>
          <cell r="AD148">
            <v>30</v>
          </cell>
          <cell r="AE148" t="str">
            <v>BO</v>
          </cell>
          <cell r="AF148" t="str">
            <v/>
          </cell>
          <cell r="AG148" t="str">
            <v/>
          </cell>
          <cell r="AH148" t="str">
            <v/>
          </cell>
          <cell r="AI148" t="str">
            <v/>
          </cell>
          <cell r="AJ148" t="str">
            <v>MD</v>
          </cell>
          <cell r="AK148" t="str">
            <v/>
          </cell>
          <cell r="AL148" t="str">
            <v/>
          </cell>
          <cell r="AM148" t="str">
            <v/>
          </cell>
          <cell r="AN148" t="str">
            <v/>
          </cell>
          <cell r="AO148" t="str">
            <v>BK</v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>DB</v>
          </cell>
          <cell r="AU148" t="str">
            <v/>
          </cell>
          <cell r="AV148" t="str">
            <v/>
          </cell>
          <cell r="AW148" t="str">
            <v/>
          </cell>
          <cell r="AX148" t="str">
            <v/>
          </cell>
          <cell r="AY148" t="str">
            <v>BR</v>
          </cell>
          <cell r="AZ148" t="str">
            <v/>
          </cell>
          <cell r="BA148" t="str">
            <v/>
          </cell>
          <cell r="BB148" t="str">
            <v/>
          </cell>
          <cell r="BC148" t="str">
            <v/>
          </cell>
          <cell r="BD148" t="str">
            <v>Listnaté měkké</v>
          </cell>
          <cell r="BE148" t="str">
            <v/>
          </cell>
          <cell r="BF148" t="str">
            <v/>
          </cell>
          <cell r="BG148" t="str">
            <v/>
          </cell>
          <cell r="BH148" t="str">
            <v/>
          </cell>
          <cell r="BI148" t="str">
            <v>Ostatní listnaté tvrdé</v>
          </cell>
          <cell r="BJ148" t="str">
            <v/>
          </cell>
          <cell r="BK148" t="str">
            <v/>
          </cell>
          <cell r="BL148" t="str">
            <v/>
          </cell>
          <cell r="BM148" t="str">
            <v/>
          </cell>
          <cell r="BN148" t="str">
            <v>SM,JD</v>
          </cell>
          <cell r="BO148">
            <v>30</v>
          </cell>
          <cell r="BP148">
            <v>50</v>
          </cell>
          <cell r="BQ148">
            <v>15</v>
          </cell>
          <cell r="BR148">
            <v>50</v>
          </cell>
          <cell r="BS148" t="str">
            <v>BO</v>
          </cell>
          <cell r="BT148" t="str">
            <v/>
          </cell>
          <cell r="BU148" t="str">
            <v/>
          </cell>
          <cell r="BV148" t="str">
            <v/>
          </cell>
          <cell r="BW148" t="str">
            <v/>
          </cell>
          <cell r="BX148" t="str">
            <v>MD</v>
          </cell>
          <cell r="BY148" t="str">
            <v/>
          </cell>
          <cell r="BZ148" t="str">
            <v/>
          </cell>
          <cell r="CA148" t="str">
            <v/>
          </cell>
          <cell r="CB148" t="str">
            <v/>
          </cell>
          <cell r="CC148" t="str">
            <v>BK</v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 t="str">
            <v>DB</v>
          </cell>
          <cell r="CI148" t="str">
            <v/>
          </cell>
          <cell r="CJ148" t="str">
            <v/>
          </cell>
          <cell r="CK148" t="str">
            <v/>
          </cell>
          <cell r="CL148" t="str">
            <v/>
          </cell>
          <cell r="CM148" t="str">
            <v>BR</v>
          </cell>
          <cell r="CN148" t="str">
            <v/>
          </cell>
          <cell r="CO148" t="str">
            <v/>
          </cell>
          <cell r="CP148" t="str">
            <v/>
          </cell>
          <cell r="CQ148" t="str">
            <v/>
          </cell>
          <cell r="CR148" t="str">
            <v>Listnaté měkké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>Ostatní listnaté tvrdé</v>
          </cell>
          <cell r="CX148" t="str">
            <v/>
          </cell>
          <cell r="CY148" t="str">
            <v/>
          </cell>
          <cell r="CZ148" t="str">
            <v/>
          </cell>
          <cell r="DA148" t="str">
            <v/>
          </cell>
          <cell r="DB148" t="str">
            <v>30.05.25 12:04:41,618988000</v>
          </cell>
          <cell r="DC148">
            <v>30000</v>
          </cell>
          <cell r="DD148">
            <v>0</v>
          </cell>
          <cell r="DE148" t="str">
            <v>dwkdtfj</v>
          </cell>
          <cell r="DF148" t="str">
            <v>1</v>
          </cell>
          <cell r="DG148">
            <v>2</v>
          </cell>
          <cell r="DH148">
            <v>100</v>
          </cell>
          <cell r="DI148" t="str">
            <v>20-50 tis.m3</v>
          </cell>
        </row>
        <row r="149">
          <cell r="A149">
            <v>414</v>
          </cell>
          <cell r="B149">
            <v>45806.677349537036</v>
          </cell>
          <cell r="C149" t="str">
            <v>65174534</v>
          </cell>
          <cell r="D149" t="str">
            <v>pilafrydek@seznam.cz</v>
          </cell>
          <cell r="E149" t="str">
            <v>Mikula Petr</v>
          </cell>
          <cell r="F149" t="str">
            <v>603482279</v>
          </cell>
          <cell r="G149" t="str">
            <v>Petr Mikula</v>
          </cell>
          <cell r="H149" t="str">
            <v>Frýdek-Místek</v>
          </cell>
          <cell r="I149" t="str">
            <v>Frýdek-Místek</v>
          </cell>
          <cell r="J149" t="str">
            <v>Družstevní 2400</v>
          </cell>
          <cell r="L149" t="str">
            <v>73802</v>
          </cell>
          <cell r="M149" t="str">
            <v>001</v>
          </cell>
          <cell r="N149" t="str">
            <v>Pila Frýdek</v>
          </cell>
          <cell r="O149" t="str">
            <v>Frýdek-Místek</v>
          </cell>
          <cell r="P149" t="str">
            <v>Frýdek-Místek</v>
          </cell>
          <cell r="Q149" t="str">
            <v>Slezská 2766</v>
          </cell>
          <cell r="S149" t="str">
            <v>73801</v>
          </cell>
          <cell r="T149" t="str">
            <v>Manuální</v>
          </cell>
          <cell r="U149" t="str">
            <v>Automobilová</v>
          </cell>
          <cell r="V149">
            <v>1395</v>
          </cell>
          <cell r="W149">
            <v>1370</v>
          </cell>
          <cell r="X149">
            <v>1050</v>
          </cell>
          <cell r="Y149">
            <v>1200</v>
          </cell>
          <cell r="Z149" t="str">
            <v>SM,JD</v>
          </cell>
          <cell r="AA149">
            <v>50</v>
          </cell>
          <cell r="AB149">
            <v>50</v>
          </cell>
          <cell r="AC149" t="str">
            <v/>
          </cell>
          <cell r="AD149" t="str">
            <v/>
          </cell>
          <cell r="AE149" t="str">
            <v>BO</v>
          </cell>
          <cell r="AF149" t="str">
            <v/>
          </cell>
          <cell r="AG149" t="str">
            <v/>
          </cell>
          <cell r="AH149" t="str">
            <v/>
          </cell>
          <cell r="AI149" t="str">
            <v/>
          </cell>
          <cell r="AJ149" t="str">
            <v>MD</v>
          </cell>
          <cell r="AK149" t="str">
            <v/>
          </cell>
          <cell r="AL149" t="str">
            <v/>
          </cell>
          <cell r="AM149" t="str">
            <v/>
          </cell>
          <cell r="AN149" t="str">
            <v/>
          </cell>
          <cell r="AO149" t="str">
            <v>BK</v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>DB</v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>BR</v>
          </cell>
          <cell r="AZ149" t="str">
            <v/>
          </cell>
          <cell r="BA149" t="str">
            <v/>
          </cell>
          <cell r="BB149" t="str">
            <v/>
          </cell>
          <cell r="BC149" t="str">
            <v/>
          </cell>
          <cell r="BD149" t="str">
            <v>Listnaté měkké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>Ostatní listnaté tvrdé</v>
          </cell>
          <cell r="BJ149" t="str">
            <v/>
          </cell>
          <cell r="BK149" t="str">
            <v/>
          </cell>
          <cell r="BL149" t="str">
            <v/>
          </cell>
          <cell r="BM149" t="str">
            <v/>
          </cell>
          <cell r="BN149" t="str">
            <v>SM,JD</v>
          </cell>
          <cell r="BO149">
            <v>35</v>
          </cell>
          <cell r="BP149">
            <v>55</v>
          </cell>
          <cell r="BQ149" t="str">
            <v/>
          </cell>
          <cell r="BR149" t="str">
            <v/>
          </cell>
          <cell r="BS149" t="str">
            <v>BO</v>
          </cell>
          <cell r="BT149" t="str">
            <v/>
          </cell>
          <cell r="BU149" t="str">
            <v/>
          </cell>
          <cell r="BV149" t="str">
            <v/>
          </cell>
          <cell r="BW149" t="str">
            <v/>
          </cell>
          <cell r="BX149" t="str">
            <v>MD</v>
          </cell>
          <cell r="BY149" t="str">
            <v/>
          </cell>
          <cell r="BZ149" t="str">
            <v/>
          </cell>
          <cell r="CA149" t="str">
            <v/>
          </cell>
          <cell r="CB149" t="str">
            <v/>
          </cell>
          <cell r="CC149" t="str">
            <v>BK</v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>DB</v>
          </cell>
          <cell r="CI149" t="str">
            <v/>
          </cell>
          <cell r="CJ149" t="str">
            <v/>
          </cell>
          <cell r="CK149" t="str">
            <v/>
          </cell>
          <cell r="CL149" t="str">
            <v/>
          </cell>
          <cell r="CM149" t="str">
            <v>BR</v>
          </cell>
          <cell r="CN149" t="str">
            <v/>
          </cell>
          <cell r="CO149" t="str">
            <v/>
          </cell>
          <cell r="CP149" t="str">
            <v/>
          </cell>
          <cell r="CQ149" t="str">
            <v/>
          </cell>
          <cell r="CR149" t="str">
            <v>Listnaté měkké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>Ostatní listnaté tvrdé</v>
          </cell>
          <cell r="CX149" t="str">
            <v/>
          </cell>
          <cell r="CY149" t="str">
            <v/>
          </cell>
          <cell r="CZ149" t="str">
            <v/>
          </cell>
          <cell r="DA149" t="str">
            <v/>
          </cell>
          <cell r="DB149" t="str">
            <v>30.05.25 12:04:41,593607000</v>
          </cell>
          <cell r="DC149">
            <v>1210</v>
          </cell>
          <cell r="DD149">
            <v>605</v>
          </cell>
          <cell r="DE149" t="str">
            <v>ukwnfwa</v>
          </cell>
          <cell r="DF149" t="str">
            <v>1</v>
          </cell>
          <cell r="DG149">
            <v>2</v>
          </cell>
          <cell r="DH149">
            <v>100</v>
          </cell>
          <cell r="DI149" t="str">
            <v>do 2,5 tis.m3</v>
          </cell>
        </row>
        <row r="150">
          <cell r="A150">
            <v>416</v>
          </cell>
          <cell r="B150">
            <v>45807.186666666668</v>
          </cell>
          <cell r="C150" t="str">
            <v>17843677</v>
          </cell>
          <cell r="D150" t="str">
            <v>kral@svolobchodni.cz</v>
          </cell>
          <cell r="E150" t="str">
            <v>ing. Petr Král</v>
          </cell>
          <cell r="F150" t="str">
            <v>739547549</v>
          </cell>
          <cell r="G150" t="str">
            <v>SVOL obchodní s.r.o.</v>
          </cell>
          <cell r="H150" t="str">
            <v>Pelhřimov</v>
          </cell>
          <cell r="I150" t="str">
            <v>Pelhřimov</v>
          </cell>
          <cell r="J150" t="str">
            <v>K Silu 1980</v>
          </cell>
          <cell r="L150" t="str">
            <v>39301</v>
          </cell>
          <cell r="M150" t="str">
            <v>001</v>
          </cell>
          <cell r="N150" t="str">
            <v>Pila Štipoklasy</v>
          </cell>
          <cell r="O150" t="str">
            <v>Kutná Hora</v>
          </cell>
          <cell r="P150" t="str">
            <v>Štipoklasy</v>
          </cell>
          <cell r="Q150" t="str">
            <v>60</v>
          </cell>
          <cell r="S150" t="str">
            <v>284 01</v>
          </cell>
          <cell r="T150" t="str">
            <v>Manuální</v>
          </cell>
          <cell r="U150" t="str">
            <v>Automobilová</v>
          </cell>
          <cell r="V150">
            <v>5846</v>
          </cell>
          <cell r="W150">
            <v>4075</v>
          </cell>
          <cell r="X150">
            <v>4500</v>
          </cell>
          <cell r="Y150">
            <v>5000</v>
          </cell>
          <cell r="Z150" t="str">
            <v>SM,JD</v>
          </cell>
          <cell r="AA150">
            <v>70</v>
          </cell>
          <cell r="AB150" t="str">
            <v/>
          </cell>
          <cell r="AC150">
            <v>20</v>
          </cell>
          <cell r="AD150" t="str">
            <v/>
          </cell>
          <cell r="AE150" t="str">
            <v>BO</v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  <cell r="AJ150" t="str">
            <v>MD</v>
          </cell>
          <cell r="AK150">
            <v>10</v>
          </cell>
          <cell r="AL150" t="str">
            <v/>
          </cell>
          <cell r="AM150" t="str">
            <v/>
          </cell>
          <cell r="AN150" t="str">
            <v/>
          </cell>
          <cell r="AO150" t="str">
            <v>BK</v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>DB</v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>BR</v>
          </cell>
          <cell r="AZ150" t="str">
            <v/>
          </cell>
          <cell r="BA150" t="str">
            <v/>
          </cell>
          <cell r="BB150" t="str">
            <v/>
          </cell>
          <cell r="BC150" t="str">
            <v/>
          </cell>
          <cell r="BD150" t="str">
            <v>Listnaté měkké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>Ostatní listnaté tvrdé</v>
          </cell>
          <cell r="BJ150" t="str">
            <v/>
          </cell>
          <cell r="BK150" t="str">
            <v/>
          </cell>
          <cell r="BL150" t="str">
            <v/>
          </cell>
          <cell r="BM150" t="str">
            <v/>
          </cell>
          <cell r="BN150" t="str">
            <v>SM,JD</v>
          </cell>
          <cell r="BO150">
            <v>20</v>
          </cell>
          <cell r="BP150">
            <v>60</v>
          </cell>
          <cell r="BQ150">
            <v>20</v>
          </cell>
          <cell r="BR150">
            <v>60</v>
          </cell>
          <cell r="BS150" t="str">
            <v>BO</v>
          </cell>
          <cell r="BT150" t="str">
            <v/>
          </cell>
          <cell r="BU150" t="str">
            <v/>
          </cell>
          <cell r="BV150" t="str">
            <v/>
          </cell>
          <cell r="BW150" t="str">
            <v/>
          </cell>
          <cell r="BX150" t="str">
            <v>MD</v>
          </cell>
          <cell r="BY150">
            <v>20</v>
          </cell>
          <cell r="BZ150">
            <v>60</v>
          </cell>
          <cell r="CA150" t="str">
            <v/>
          </cell>
          <cell r="CB150" t="str">
            <v/>
          </cell>
          <cell r="CC150" t="str">
            <v>BK</v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>DB</v>
          </cell>
          <cell r="CI150" t="str">
            <v/>
          </cell>
          <cell r="CJ150" t="str">
            <v/>
          </cell>
          <cell r="CK150" t="str">
            <v/>
          </cell>
          <cell r="CL150" t="str">
            <v/>
          </cell>
          <cell r="CM150" t="str">
            <v>BR</v>
          </cell>
          <cell r="CN150" t="str">
            <v/>
          </cell>
          <cell r="CO150" t="str">
            <v/>
          </cell>
          <cell r="CP150" t="str">
            <v/>
          </cell>
          <cell r="CQ150" t="str">
            <v/>
          </cell>
          <cell r="CR150" t="str">
            <v>Listnaté měkké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>Ostatní listnaté tvrdé</v>
          </cell>
          <cell r="CX150" t="str">
            <v/>
          </cell>
          <cell r="CY150" t="str">
            <v/>
          </cell>
          <cell r="CZ150" t="str">
            <v/>
          </cell>
          <cell r="DA150" t="str">
            <v/>
          </cell>
          <cell r="DB150" t="str">
            <v>30.05.25 12:04:41,586343000</v>
          </cell>
          <cell r="DC150">
            <v>4287.5</v>
          </cell>
          <cell r="DD150">
            <v>3001.2500000000005</v>
          </cell>
          <cell r="DE150" t="str">
            <v>3bhxr9</v>
          </cell>
          <cell r="DF150" t="str">
            <v>1</v>
          </cell>
          <cell r="DG150">
            <v>2</v>
          </cell>
          <cell r="DH150">
            <v>100</v>
          </cell>
          <cell r="DI150" t="str">
            <v>2,5-5 tis.m3</v>
          </cell>
        </row>
        <row r="151">
          <cell r="A151">
            <v>417</v>
          </cell>
          <cell r="B151">
            <v>45807.201979166668</v>
          </cell>
          <cell r="C151" t="str">
            <v>17843677</v>
          </cell>
          <cell r="D151" t="str">
            <v>kral@svolobchodni.cz</v>
          </cell>
          <cell r="E151" t="str">
            <v>Ing. Petr Král</v>
          </cell>
          <cell r="F151" t="str">
            <v>739547549</v>
          </cell>
          <cell r="G151" t="str">
            <v>SVOL obchodní s.r.o.</v>
          </cell>
          <cell r="H151" t="str">
            <v>Pelhřimov</v>
          </cell>
          <cell r="I151" t="str">
            <v>Pelhřimov</v>
          </cell>
          <cell r="J151" t="str">
            <v>K Silu 1980</v>
          </cell>
          <cell r="L151" t="str">
            <v>39301</v>
          </cell>
          <cell r="M151" t="str">
            <v>002</v>
          </cell>
          <cell r="N151" t="str">
            <v>VELIMPEX s.r.o. Dřevovýroba</v>
          </cell>
          <cell r="O151" t="str">
            <v>Český Krumlov</v>
          </cell>
          <cell r="P151" t="str">
            <v>Velešín</v>
          </cell>
          <cell r="Q151" t="str">
            <v>Mirkovice 64</v>
          </cell>
          <cell r="S151" t="str">
            <v>38232</v>
          </cell>
          <cell r="T151" t="str">
            <v>Manuální</v>
          </cell>
          <cell r="U151" t="str">
            <v>Automobilová</v>
          </cell>
          <cell r="V151">
            <v>10500</v>
          </cell>
          <cell r="W151">
            <v>12000</v>
          </cell>
          <cell r="X151">
            <v>11800</v>
          </cell>
          <cell r="Y151">
            <v>12000</v>
          </cell>
          <cell r="Z151" t="str">
            <v>SM,JD</v>
          </cell>
          <cell r="AA151">
            <v>45</v>
          </cell>
          <cell r="AB151">
            <v>40</v>
          </cell>
          <cell r="AC151">
            <v>10</v>
          </cell>
          <cell r="AD151" t="str">
            <v/>
          </cell>
          <cell r="AE151" t="str">
            <v>BO</v>
          </cell>
          <cell r="AF151">
            <v>5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>MD</v>
          </cell>
          <cell r="AK151" t="str">
            <v/>
          </cell>
          <cell r="AL151" t="str">
            <v/>
          </cell>
          <cell r="AM151" t="str">
            <v/>
          </cell>
          <cell r="AN151" t="str">
            <v/>
          </cell>
          <cell r="AO151" t="str">
            <v>BK</v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>DB</v>
          </cell>
          <cell r="AU151" t="str">
            <v/>
          </cell>
          <cell r="AV151" t="str">
            <v/>
          </cell>
          <cell r="AW151" t="str">
            <v/>
          </cell>
          <cell r="AX151" t="str">
            <v/>
          </cell>
          <cell r="AY151" t="str">
            <v>BR</v>
          </cell>
          <cell r="AZ151" t="str">
            <v/>
          </cell>
          <cell r="BA151" t="str">
            <v/>
          </cell>
          <cell r="BB151" t="str">
            <v/>
          </cell>
          <cell r="BC151" t="str">
            <v/>
          </cell>
          <cell r="BD151" t="str">
            <v>Listnaté měkké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>Ostatní listnaté tvrdé</v>
          </cell>
          <cell r="BJ151" t="str">
            <v/>
          </cell>
          <cell r="BK151" t="str">
            <v/>
          </cell>
          <cell r="BL151" t="str">
            <v/>
          </cell>
          <cell r="BM151" t="str">
            <v/>
          </cell>
          <cell r="BN151" t="str">
            <v>SM,JD</v>
          </cell>
          <cell r="BO151">
            <v>35</v>
          </cell>
          <cell r="BP151">
            <v>100</v>
          </cell>
          <cell r="BQ151">
            <v>35</v>
          </cell>
          <cell r="BR151">
            <v>60</v>
          </cell>
          <cell r="BS151" t="str">
            <v>BO</v>
          </cell>
          <cell r="BT151">
            <v>35</v>
          </cell>
          <cell r="BU151">
            <v>100</v>
          </cell>
          <cell r="BV151" t="str">
            <v/>
          </cell>
          <cell r="BW151" t="str">
            <v/>
          </cell>
          <cell r="BX151" t="str">
            <v>MD</v>
          </cell>
          <cell r="BY151" t="str">
            <v/>
          </cell>
          <cell r="BZ151" t="str">
            <v/>
          </cell>
          <cell r="CA151" t="str">
            <v/>
          </cell>
          <cell r="CB151" t="str">
            <v/>
          </cell>
          <cell r="CC151" t="str">
            <v>BK</v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>DB</v>
          </cell>
          <cell r="CI151" t="str">
            <v/>
          </cell>
          <cell r="CJ151" t="str">
            <v/>
          </cell>
          <cell r="CK151" t="str">
            <v/>
          </cell>
          <cell r="CL151" t="str">
            <v/>
          </cell>
          <cell r="CM151" t="str">
            <v>BR</v>
          </cell>
          <cell r="CN151" t="str">
            <v/>
          </cell>
          <cell r="CO151" t="str">
            <v/>
          </cell>
          <cell r="CP151" t="str">
            <v/>
          </cell>
          <cell r="CQ151" t="str">
            <v/>
          </cell>
          <cell r="CR151" t="str">
            <v>Listnaté měkké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>Ostatní listnaté tvrdé</v>
          </cell>
          <cell r="CX151" t="str">
            <v/>
          </cell>
          <cell r="CY151" t="str">
            <v/>
          </cell>
          <cell r="CZ151" t="str">
            <v/>
          </cell>
          <cell r="DA151" t="str">
            <v/>
          </cell>
          <cell r="DB151" t="str">
            <v>30.05.25 12:04:41,575668000</v>
          </cell>
          <cell r="DC151">
            <v>11900</v>
          </cell>
          <cell r="DD151">
            <v>5355</v>
          </cell>
          <cell r="DE151" t="str">
            <v>3bhxr9f</v>
          </cell>
          <cell r="DF151" t="str">
            <v>1</v>
          </cell>
          <cell r="DG151">
            <v>2</v>
          </cell>
          <cell r="DH151">
            <v>100</v>
          </cell>
          <cell r="DI151" t="str">
            <v>10-20 tis.m3</v>
          </cell>
        </row>
        <row r="152">
          <cell r="A152">
            <v>418</v>
          </cell>
          <cell r="B152">
            <v>45807.218622685185</v>
          </cell>
          <cell r="C152" t="str">
            <v>26296039</v>
          </cell>
          <cell r="D152" t="str">
            <v>hlavica@hlavica.cz</v>
          </cell>
          <cell r="E152" t="str">
            <v>Robert Hlavica</v>
          </cell>
          <cell r="F152" t="str">
            <v>603505402</v>
          </cell>
          <cell r="G152" t="str">
            <v>R. Hlavica s.r.o.</v>
          </cell>
          <cell r="H152" t="str">
            <v>Brno-město</v>
          </cell>
          <cell r="I152" t="str">
            <v>Brno</v>
          </cell>
          <cell r="J152" t="str">
            <v>Palackého třída 192/60</v>
          </cell>
          <cell r="L152" t="str">
            <v>61200</v>
          </cell>
          <cell r="M152" t="str">
            <v>001</v>
          </cell>
          <cell r="O152" t="str">
            <v>Kroměříž</v>
          </cell>
          <cell r="P152" t="str">
            <v>Podhradní Lhota</v>
          </cell>
          <cell r="Q152" t="str">
            <v>193</v>
          </cell>
          <cell r="S152" t="str">
            <v>76871</v>
          </cell>
          <cell r="T152" t="str">
            <v>Manuální</v>
          </cell>
          <cell r="U152" t="str">
            <v>Automobilová i železniční</v>
          </cell>
          <cell r="V152">
            <v>10200</v>
          </cell>
          <cell r="W152">
            <v>9380</v>
          </cell>
          <cell r="X152">
            <v>7400</v>
          </cell>
          <cell r="Y152">
            <v>7000</v>
          </cell>
          <cell r="Z152" t="str">
            <v>SM,JD</v>
          </cell>
          <cell r="AA152">
            <v>40</v>
          </cell>
          <cell r="AB152">
            <v>10</v>
          </cell>
          <cell r="AC152" t="str">
            <v/>
          </cell>
          <cell r="AD152">
            <v>10</v>
          </cell>
          <cell r="AE152" t="str">
            <v>BO</v>
          </cell>
          <cell r="AF152" t="str">
            <v/>
          </cell>
          <cell r="AG152" t="str">
            <v/>
          </cell>
          <cell r="AH152" t="str">
            <v/>
          </cell>
          <cell r="AI152" t="str">
            <v/>
          </cell>
          <cell r="AJ152" t="str">
            <v>MD</v>
          </cell>
          <cell r="AK152" t="str">
            <v/>
          </cell>
          <cell r="AL152" t="str">
            <v/>
          </cell>
          <cell r="AM152" t="str">
            <v/>
          </cell>
          <cell r="AN152" t="str">
            <v/>
          </cell>
          <cell r="AO152" t="str">
            <v>BK</v>
          </cell>
          <cell r="AP152" t="str">
            <v/>
          </cell>
          <cell r="AQ152" t="str">
            <v/>
          </cell>
          <cell r="AR152" t="str">
            <v/>
          </cell>
          <cell r="AS152">
            <v>35</v>
          </cell>
          <cell r="AT152" t="str">
            <v>DB</v>
          </cell>
          <cell r="AU152" t="str">
            <v/>
          </cell>
          <cell r="AV152" t="str">
            <v/>
          </cell>
          <cell r="AW152" t="str">
            <v/>
          </cell>
          <cell r="AX152">
            <v>5</v>
          </cell>
          <cell r="AY152" t="str">
            <v>BR</v>
          </cell>
          <cell r="AZ152" t="str">
            <v/>
          </cell>
          <cell r="BA152" t="str">
            <v/>
          </cell>
          <cell r="BB152" t="str">
            <v/>
          </cell>
          <cell r="BC152" t="str">
            <v/>
          </cell>
          <cell r="BD152" t="str">
            <v>Listnaté měkké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>Ostatní listnaté tvrdé</v>
          </cell>
          <cell r="BJ152" t="str">
            <v/>
          </cell>
          <cell r="BK152" t="str">
            <v/>
          </cell>
          <cell r="BL152" t="str">
            <v/>
          </cell>
          <cell r="BM152" t="str">
            <v/>
          </cell>
          <cell r="BN152" t="str">
            <v>SM,JD</v>
          </cell>
          <cell r="BO152">
            <v>16</v>
          </cell>
          <cell r="BP152">
            <v>70</v>
          </cell>
          <cell r="BQ152" t="str">
            <v/>
          </cell>
          <cell r="BR152" t="str">
            <v/>
          </cell>
          <cell r="BS152" t="str">
            <v>BO</v>
          </cell>
          <cell r="BT152" t="str">
            <v/>
          </cell>
          <cell r="BU152" t="str">
            <v/>
          </cell>
          <cell r="BV152" t="str">
            <v/>
          </cell>
          <cell r="BW152" t="str">
            <v/>
          </cell>
          <cell r="BX152" t="str">
            <v>MD</v>
          </cell>
          <cell r="BY152" t="str">
            <v/>
          </cell>
          <cell r="BZ152" t="str">
            <v/>
          </cell>
          <cell r="CA152" t="str">
            <v/>
          </cell>
          <cell r="CB152" t="str">
            <v/>
          </cell>
          <cell r="CC152" t="str">
            <v>BK</v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>DB</v>
          </cell>
          <cell r="CI152" t="str">
            <v/>
          </cell>
          <cell r="CJ152" t="str">
            <v/>
          </cell>
          <cell r="CK152" t="str">
            <v/>
          </cell>
          <cell r="CL152" t="str">
            <v/>
          </cell>
          <cell r="CM152" t="str">
            <v>BR</v>
          </cell>
          <cell r="CN152" t="str">
            <v/>
          </cell>
          <cell r="CO152" t="str">
            <v/>
          </cell>
          <cell r="CP152" t="str">
            <v/>
          </cell>
          <cell r="CQ152" t="str">
            <v/>
          </cell>
          <cell r="CR152" t="str">
            <v>Listnaté měkké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>Ostatní listnaté tvrdé</v>
          </cell>
          <cell r="CX152" t="str">
            <v/>
          </cell>
          <cell r="CY152" t="str">
            <v/>
          </cell>
          <cell r="CZ152" t="str">
            <v/>
          </cell>
          <cell r="DA152" t="str">
            <v/>
          </cell>
          <cell r="DB152" t="str">
            <v>30.05.25 12:04:41,567290000</v>
          </cell>
          <cell r="DC152">
            <v>8390</v>
          </cell>
          <cell r="DD152">
            <v>3356</v>
          </cell>
          <cell r="DE152" t="str">
            <v>87qv26</v>
          </cell>
          <cell r="DF152" t="str">
            <v>1</v>
          </cell>
          <cell r="DG152">
            <v>2</v>
          </cell>
          <cell r="DH152">
            <v>100</v>
          </cell>
          <cell r="DI152" t="str">
            <v>5-10 tis.m3</v>
          </cell>
        </row>
        <row r="153">
          <cell r="A153">
            <v>419</v>
          </cell>
          <cell r="B153">
            <v>45807.27925925926</v>
          </cell>
          <cell r="C153" t="str">
            <v>25816977</v>
          </cell>
          <cell r="D153" t="str">
            <v>oml@ostravskelesy.cz</v>
          </cell>
          <cell r="E153" t="str">
            <v>Ing. Vladimír Blahuta</v>
          </cell>
          <cell r="F153" t="str">
            <v>731650422</v>
          </cell>
          <cell r="G153" t="str">
            <v>Ostravské městské lesy a zeleň, s.r.o.</v>
          </cell>
          <cell r="H153" t="str">
            <v>Ostrava-město</v>
          </cell>
          <cell r="I153" t="str">
            <v>Zábřeh</v>
          </cell>
          <cell r="J153" t="str">
            <v>Antonína Brože 3124/2</v>
          </cell>
          <cell r="L153" t="str">
            <v>70030</v>
          </cell>
          <cell r="M153" t="str">
            <v>001</v>
          </cell>
          <cell r="T153" t="str">
            <v>Manuální</v>
          </cell>
          <cell r="U153" t="str">
            <v>Automobilová</v>
          </cell>
          <cell r="V153">
            <v>3480</v>
          </cell>
          <cell r="W153">
            <v>3750</v>
          </cell>
          <cell r="X153">
            <v>3550</v>
          </cell>
          <cell r="Y153">
            <v>3500</v>
          </cell>
          <cell r="Z153" t="str">
            <v>SM,JD</v>
          </cell>
          <cell r="AA153">
            <v>60</v>
          </cell>
          <cell r="AB153">
            <v>40</v>
          </cell>
          <cell r="AC153" t="str">
            <v/>
          </cell>
          <cell r="AD153" t="str">
            <v/>
          </cell>
          <cell r="AE153" t="str">
            <v>BO</v>
          </cell>
          <cell r="AF153" t="str">
            <v/>
          </cell>
          <cell r="AG153" t="str">
            <v/>
          </cell>
          <cell r="AH153" t="str">
            <v/>
          </cell>
          <cell r="AI153" t="str">
            <v/>
          </cell>
          <cell r="AJ153" t="str">
            <v>MD</v>
          </cell>
          <cell r="AK153" t="str">
            <v/>
          </cell>
          <cell r="AL153" t="str">
            <v/>
          </cell>
          <cell r="AM153" t="str">
            <v/>
          </cell>
          <cell r="AN153" t="str">
            <v/>
          </cell>
          <cell r="AO153" t="str">
            <v>BK</v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>DB</v>
          </cell>
          <cell r="AU153" t="str">
            <v/>
          </cell>
          <cell r="AV153" t="str">
            <v/>
          </cell>
          <cell r="AW153" t="str">
            <v/>
          </cell>
          <cell r="AX153" t="str">
            <v/>
          </cell>
          <cell r="AY153" t="str">
            <v>BR</v>
          </cell>
          <cell r="AZ153" t="str">
            <v/>
          </cell>
          <cell r="BA153" t="str">
            <v/>
          </cell>
          <cell r="BB153" t="str">
            <v/>
          </cell>
          <cell r="BC153" t="str">
            <v/>
          </cell>
          <cell r="BD153" t="str">
            <v>Listnaté měkké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>Ostatní listnaté tvrdé</v>
          </cell>
          <cell r="BJ153" t="str">
            <v/>
          </cell>
          <cell r="BK153" t="str">
            <v/>
          </cell>
          <cell r="BL153" t="str">
            <v/>
          </cell>
          <cell r="BM153" t="str">
            <v/>
          </cell>
          <cell r="BN153" t="str">
            <v>SM,JD</v>
          </cell>
          <cell r="BO153">
            <v>20</v>
          </cell>
          <cell r="BP153">
            <v>60</v>
          </cell>
          <cell r="BQ153" t="str">
            <v/>
          </cell>
          <cell r="BR153" t="str">
            <v/>
          </cell>
          <cell r="BS153" t="str">
            <v>BO</v>
          </cell>
          <cell r="BT153" t="str">
            <v/>
          </cell>
          <cell r="BU153" t="str">
            <v/>
          </cell>
          <cell r="BV153" t="str">
            <v/>
          </cell>
          <cell r="BW153" t="str">
            <v/>
          </cell>
          <cell r="BX153" t="str">
            <v>MD</v>
          </cell>
          <cell r="BY153" t="str">
            <v/>
          </cell>
          <cell r="BZ153" t="str">
            <v/>
          </cell>
          <cell r="CA153" t="str">
            <v/>
          </cell>
          <cell r="CB153" t="str">
            <v/>
          </cell>
          <cell r="CC153" t="str">
            <v>BK</v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>DB</v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>BR</v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>Listnaté měkké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>Ostatní listnaté tvrdé</v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>30.05.25 12:04:41,558948000</v>
          </cell>
          <cell r="DC153">
            <v>3650</v>
          </cell>
          <cell r="DD153">
            <v>2190</v>
          </cell>
          <cell r="DF153" t="str">
            <v>1</v>
          </cell>
          <cell r="DG153">
            <v>2</v>
          </cell>
          <cell r="DH153">
            <v>100</v>
          </cell>
          <cell r="DI153" t="str">
            <v>2,5-5 tis.m3</v>
          </cell>
        </row>
        <row r="154">
          <cell r="A154">
            <v>422</v>
          </cell>
          <cell r="B154">
            <v>45807.344502314816</v>
          </cell>
          <cell r="C154" t="str">
            <v>45639248</v>
          </cell>
          <cell r="D154" t="str">
            <v>liborstancl@seznam.cz</v>
          </cell>
          <cell r="E154" t="str">
            <v>Libor Štancl</v>
          </cell>
          <cell r="F154" t="str">
            <v>608768351</v>
          </cell>
          <cell r="G154" t="str">
            <v>Libor Štancl</v>
          </cell>
          <cell r="H154" t="str">
            <v>Jihlava</v>
          </cell>
          <cell r="I154" t="str">
            <v>Telč</v>
          </cell>
          <cell r="J154" t="str">
            <v>Hradecká 515</v>
          </cell>
          <cell r="L154" t="str">
            <v>58856</v>
          </cell>
          <cell r="M154" t="str">
            <v>001</v>
          </cell>
          <cell r="O154" t="str">
            <v>Jihlava</v>
          </cell>
          <cell r="P154" t="str">
            <v>Třešť</v>
          </cell>
          <cell r="Q154" t="str">
            <v>Bezručova 1418/2</v>
          </cell>
          <cell r="S154" t="str">
            <v>589 01</v>
          </cell>
          <cell r="T154" t="str">
            <v>Manuální</v>
          </cell>
          <cell r="U154" t="str">
            <v>Automobilová</v>
          </cell>
          <cell r="V154">
            <v>1200</v>
          </cell>
          <cell r="W154">
            <v>1320</v>
          </cell>
          <cell r="X154">
            <v>1250</v>
          </cell>
          <cell r="Y154">
            <v>1250</v>
          </cell>
          <cell r="Z154" t="str">
            <v>SM,JD</v>
          </cell>
          <cell r="AA154">
            <v>30</v>
          </cell>
          <cell r="AB154">
            <v>34</v>
          </cell>
          <cell r="AC154" t="str">
            <v/>
          </cell>
          <cell r="AD154" t="str">
            <v/>
          </cell>
          <cell r="AE154" t="str">
            <v>BO</v>
          </cell>
          <cell r="AF154">
            <v>2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>MD</v>
          </cell>
          <cell r="AK154">
            <v>2</v>
          </cell>
          <cell r="AL154" t="str">
            <v/>
          </cell>
          <cell r="AM154" t="str">
            <v/>
          </cell>
          <cell r="AN154" t="str">
            <v/>
          </cell>
          <cell r="AO154" t="str">
            <v>BK</v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>DB</v>
          </cell>
          <cell r="AU154">
            <v>9</v>
          </cell>
          <cell r="AV154">
            <v>7</v>
          </cell>
          <cell r="AW154" t="str">
            <v/>
          </cell>
          <cell r="AX154" t="str">
            <v/>
          </cell>
          <cell r="AY154" t="str">
            <v>BR</v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>Listnaté měkké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>Ostatní listnaté tvrdé</v>
          </cell>
          <cell r="BJ154">
            <v>10</v>
          </cell>
          <cell r="BK154">
            <v>6</v>
          </cell>
          <cell r="BL154" t="str">
            <v/>
          </cell>
          <cell r="BM154" t="str">
            <v/>
          </cell>
          <cell r="BN154" t="str">
            <v>SM,JD</v>
          </cell>
          <cell r="BO154">
            <v>32</v>
          </cell>
          <cell r="BP154">
            <v>70</v>
          </cell>
          <cell r="BQ154" t="str">
            <v/>
          </cell>
          <cell r="BR154" t="str">
            <v/>
          </cell>
          <cell r="BS154" t="str">
            <v>BO</v>
          </cell>
          <cell r="BT154">
            <v>35</v>
          </cell>
          <cell r="BU154">
            <v>55</v>
          </cell>
          <cell r="BV154" t="str">
            <v/>
          </cell>
          <cell r="BW154" t="str">
            <v/>
          </cell>
          <cell r="BX154" t="str">
            <v>MD</v>
          </cell>
          <cell r="BY154">
            <v>32</v>
          </cell>
          <cell r="BZ154">
            <v>50</v>
          </cell>
          <cell r="CA154" t="str">
            <v/>
          </cell>
          <cell r="CB154" t="str">
            <v/>
          </cell>
          <cell r="CC154" t="str">
            <v>BK</v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>DB</v>
          </cell>
          <cell r="CI154">
            <v>35</v>
          </cell>
          <cell r="CJ154">
            <v>80</v>
          </cell>
          <cell r="CK154" t="str">
            <v/>
          </cell>
          <cell r="CL154" t="str">
            <v/>
          </cell>
          <cell r="CM154" t="str">
            <v>BR</v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>Listnaté měkké</v>
          </cell>
          <cell r="CS154">
            <v>32</v>
          </cell>
          <cell r="CT154">
            <v>70</v>
          </cell>
          <cell r="CU154" t="str">
            <v/>
          </cell>
          <cell r="CV154" t="str">
            <v/>
          </cell>
          <cell r="CW154" t="str">
            <v>Ostatní listnaté tvrdé</v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>30.05.25 12:04:41,532344000</v>
          </cell>
          <cell r="DC154">
            <v>1285</v>
          </cell>
          <cell r="DD154">
            <v>385.5</v>
          </cell>
          <cell r="DF154" t="str">
            <v>1</v>
          </cell>
          <cell r="DG154">
            <v>2</v>
          </cell>
          <cell r="DH154">
            <v>100</v>
          </cell>
          <cell r="DI154" t="str">
            <v>do 2,5 tis.m3</v>
          </cell>
        </row>
        <row r="155">
          <cell r="A155">
            <v>423</v>
          </cell>
          <cell r="B155">
            <v>45807.349398148152</v>
          </cell>
          <cell r="C155" t="str">
            <v>25874373</v>
          </cell>
          <cell r="D155" t="str">
            <v>v.benes@volny.cz</v>
          </cell>
          <cell r="E155" t="str">
            <v>Ing.Václav Beneš</v>
          </cell>
          <cell r="F155" t="str">
            <v>+420604336636</v>
          </cell>
          <cell r="G155" t="str">
            <v>Beneš Bohuňovice spol. s r. o.</v>
          </cell>
          <cell r="H155" t="str">
            <v>Olomouc</v>
          </cell>
          <cell r="I155" t="str">
            <v>Bohuňovice</v>
          </cell>
          <cell r="J155" t="str">
            <v>Za Humny 652</v>
          </cell>
          <cell r="L155" t="str">
            <v>78314</v>
          </cell>
          <cell r="M155" t="str">
            <v>001</v>
          </cell>
          <cell r="Q155" t="str">
            <v>Za Humny 652</v>
          </cell>
          <cell r="T155" t="str">
            <v>Manuální</v>
          </cell>
          <cell r="U155" t="str">
            <v>Automobilová</v>
          </cell>
          <cell r="V155">
            <v>2350</v>
          </cell>
          <cell r="W155">
            <v>1783</v>
          </cell>
          <cell r="X155">
            <v>1555</v>
          </cell>
          <cell r="Y155">
            <v>1800</v>
          </cell>
          <cell r="Z155" t="str">
            <v>SM,JD</v>
          </cell>
          <cell r="AA155">
            <v>0</v>
          </cell>
          <cell r="AB155" t="str">
            <v/>
          </cell>
          <cell r="AC155">
            <v>80</v>
          </cell>
          <cell r="AD155" t="str">
            <v/>
          </cell>
          <cell r="AE155" t="str">
            <v>BO</v>
          </cell>
          <cell r="AF155" t="str">
            <v/>
          </cell>
          <cell r="AG155" t="str">
            <v/>
          </cell>
          <cell r="AH155" t="str">
            <v/>
          </cell>
          <cell r="AI155" t="str">
            <v/>
          </cell>
          <cell r="AJ155" t="str">
            <v>MD</v>
          </cell>
          <cell r="AK155" t="str">
            <v/>
          </cell>
          <cell r="AL155" t="str">
            <v/>
          </cell>
          <cell r="AM155">
            <v>10</v>
          </cell>
          <cell r="AN155" t="str">
            <v/>
          </cell>
          <cell r="AO155" t="str">
            <v>BK</v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 t="str">
            <v>DB</v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>BR</v>
          </cell>
          <cell r="AZ155" t="str">
            <v/>
          </cell>
          <cell r="BA155" t="str">
            <v/>
          </cell>
          <cell r="BB155">
            <v>10</v>
          </cell>
          <cell r="BC155" t="str">
            <v/>
          </cell>
          <cell r="BD155" t="str">
            <v>Listnaté měkké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>Ostatní listnaté tvrdé</v>
          </cell>
          <cell r="BJ155" t="str">
            <v/>
          </cell>
          <cell r="BK155" t="str">
            <v/>
          </cell>
          <cell r="BL155" t="str">
            <v/>
          </cell>
          <cell r="BM155" t="str">
            <v/>
          </cell>
          <cell r="BN155" t="str">
            <v>SM,JD</v>
          </cell>
          <cell r="BO155" t="str">
            <v/>
          </cell>
          <cell r="BP155" t="str">
            <v/>
          </cell>
          <cell r="BQ155" t="str">
            <v/>
          </cell>
          <cell r="BR155" t="str">
            <v/>
          </cell>
          <cell r="BS155" t="str">
            <v>BO</v>
          </cell>
          <cell r="BT155" t="str">
            <v/>
          </cell>
          <cell r="BU155" t="str">
            <v/>
          </cell>
          <cell r="BV155" t="str">
            <v/>
          </cell>
          <cell r="BW155" t="str">
            <v/>
          </cell>
          <cell r="BX155" t="str">
            <v>MD</v>
          </cell>
          <cell r="BY155" t="str">
            <v/>
          </cell>
          <cell r="BZ155" t="str">
            <v/>
          </cell>
          <cell r="CA155" t="str">
            <v/>
          </cell>
          <cell r="CB155" t="str">
            <v/>
          </cell>
          <cell r="CC155" t="str">
            <v>BK</v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 t="str">
            <v>DB</v>
          </cell>
          <cell r="CI155" t="str">
            <v/>
          </cell>
          <cell r="CJ155" t="str">
            <v/>
          </cell>
          <cell r="CK155" t="str">
            <v/>
          </cell>
          <cell r="CL155" t="str">
            <v/>
          </cell>
          <cell r="CM155" t="str">
            <v>BR</v>
          </cell>
          <cell r="CN155" t="str">
            <v/>
          </cell>
          <cell r="CO155" t="str">
            <v/>
          </cell>
          <cell r="CP155" t="str">
            <v/>
          </cell>
          <cell r="CQ155" t="str">
            <v/>
          </cell>
          <cell r="CR155" t="str">
            <v>Listnaté měkké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>Ostatní listnaté tvrdé</v>
          </cell>
          <cell r="CX155" t="str">
            <v/>
          </cell>
          <cell r="CY155" t="str">
            <v/>
          </cell>
          <cell r="CZ155" t="str">
            <v/>
          </cell>
          <cell r="DA155" t="str">
            <v/>
          </cell>
          <cell r="DB155" t="str">
            <v>30.05.25 12:04:41,523777000</v>
          </cell>
          <cell r="DC155">
            <v>1669</v>
          </cell>
          <cell r="DD155">
            <v>0</v>
          </cell>
          <cell r="DE155" t="str">
            <v>ssrrac8</v>
          </cell>
          <cell r="DF155">
            <v>1</v>
          </cell>
          <cell r="DG155">
            <v>1</v>
          </cell>
          <cell r="DH155">
            <v>100</v>
          </cell>
          <cell r="DI155" t="str">
            <v>do 2,5 tis.m3</v>
          </cell>
        </row>
        <row r="156">
          <cell r="A156">
            <v>424</v>
          </cell>
          <cell r="B156">
            <v>45807.368703703702</v>
          </cell>
          <cell r="C156" t="str">
            <v>26733102</v>
          </cell>
          <cell r="D156" t="str">
            <v>havlena.lubos@kaiser-sro.cz</v>
          </cell>
          <cell r="E156" t="str">
            <v>Josef Kaiser</v>
          </cell>
          <cell r="F156" t="str">
            <v>602357592</v>
          </cell>
          <cell r="G156" t="str">
            <v>KAISER s.r.o.</v>
          </cell>
          <cell r="H156" t="str">
            <v>Příbram</v>
          </cell>
          <cell r="I156" t="str">
            <v>Rožmitál pod Třemšínem</v>
          </cell>
          <cell r="J156" t="str">
            <v>Nádražní 753</v>
          </cell>
          <cell r="L156" t="str">
            <v>26242</v>
          </cell>
          <cell r="M156" t="str">
            <v>001</v>
          </cell>
          <cell r="Q156" t="str">
            <v>Nádražní 753</v>
          </cell>
          <cell r="T156" t="str">
            <v>Elektronická</v>
          </cell>
          <cell r="U156" t="str">
            <v>Automobilová</v>
          </cell>
          <cell r="V156">
            <v>50759</v>
          </cell>
          <cell r="W156">
            <v>50988</v>
          </cell>
          <cell r="X156">
            <v>54412</v>
          </cell>
          <cell r="Y156">
            <v>75000</v>
          </cell>
          <cell r="Z156" t="str">
            <v>SM,JD</v>
          </cell>
          <cell r="AA156">
            <v>20</v>
          </cell>
          <cell r="AB156">
            <v>2</v>
          </cell>
          <cell r="AC156">
            <v>3</v>
          </cell>
          <cell r="AD156" t="str">
            <v/>
          </cell>
          <cell r="AE156" t="str">
            <v>BO</v>
          </cell>
          <cell r="AF156">
            <v>58</v>
          </cell>
          <cell r="AG156" t="str">
            <v/>
          </cell>
          <cell r="AH156">
            <v>3</v>
          </cell>
          <cell r="AI156" t="str">
            <v/>
          </cell>
          <cell r="AJ156" t="str">
            <v>MD</v>
          </cell>
          <cell r="AK156">
            <v>5</v>
          </cell>
          <cell r="AL156" t="str">
            <v/>
          </cell>
          <cell r="AM156">
            <v>2</v>
          </cell>
          <cell r="AN156" t="str">
            <v/>
          </cell>
          <cell r="AO156" t="str">
            <v>BK</v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>DB</v>
          </cell>
          <cell r="AU156" t="str">
            <v/>
          </cell>
          <cell r="AV156" t="str">
            <v/>
          </cell>
          <cell r="AW156" t="str">
            <v/>
          </cell>
          <cell r="AX156" t="str">
            <v/>
          </cell>
          <cell r="AY156" t="str">
            <v>BR</v>
          </cell>
          <cell r="AZ156" t="str">
            <v/>
          </cell>
          <cell r="BA156" t="str">
            <v/>
          </cell>
          <cell r="BB156" t="str">
            <v/>
          </cell>
          <cell r="BC156" t="str">
            <v/>
          </cell>
          <cell r="BD156" t="str">
            <v>Listnaté měkké</v>
          </cell>
          <cell r="BE156">
            <v>5</v>
          </cell>
          <cell r="BF156" t="str">
            <v/>
          </cell>
          <cell r="BG156">
            <v>2</v>
          </cell>
          <cell r="BH156" t="str">
            <v/>
          </cell>
          <cell r="BI156" t="str">
            <v>Ostatní listnaté tvrdé</v>
          </cell>
          <cell r="BJ156" t="str">
            <v/>
          </cell>
          <cell r="BK156" t="str">
            <v/>
          </cell>
          <cell r="BL156" t="str">
            <v/>
          </cell>
          <cell r="BM156" t="str">
            <v/>
          </cell>
          <cell r="BN156" t="str">
            <v>SM,JD</v>
          </cell>
          <cell r="BO156">
            <v>18</v>
          </cell>
          <cell r="BP156">
            <v>42</v>
          </cell>
          <cell r="BQ156">
            <v>16</v>
          </cell>
          <cell r="BR156">
            <v>25</v>
          </cell>
          <cell r="BS156" t="str">
            <v>BO</v>
          </cell>
          <cell r="BT156">
            <v>18</v>
          </cell>
          <cell r="BU156">
            <v>42</v>
          </cell>
          <cell r="BV156">
            <v>16</v>
          </cell>
          <cell r="BW156">
            <v>25</v>
          </cell>
          <cell r="BX156" t="str">
            <v>MD</v>
          </cell>
          <cell r="BY156">
            <v>18</v>
          </cell>
          <cell r="BZ156">
            <v>42</v>
          </cell>
          <cell r="CA156">
            <v>16</v>
          </cell>
          <cell r="CB156">
            <v>25</v>
          </cell>
          <cell r="CC156" t="str">
            <v>BK</v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>DB</v>
          </cell>
          <cell r="CI156" t="str">
            <v/>
          </cell>
          <cell r="CJ156" t="str">
            <v/>
          </cell>
          <cell r="CK156" t="str">
            <v/>
          </cell>
          <cell r="CL156" t="str">
            <v/>
          </cell>
          <cell r="CM156" t="str">
            <v>BR</v>
          </cell>
          <cell r="CN156" t="str">
            <v/>
          </cell>
          <cell r="CO156" t="str">
            <v/>
          </cell>
          <cell r="CP156" t="str">
            <v/>
          </cell>
          <cell r="CQ156" t="str">
            <v/>
          </cell>
          <cell r="CR156" t="str">
            <v>Listnaté měkké</v>
          </cell>
          <cell r="CS156">
            <v>18</v>
          </cell>
          <cell r="CT156">
            <v>40</v>
          </cell>
          <cell r="CU156">
            <v>16</v>
          </cell>
          <cell r="CV156">
            <v>25</v>
          </cell>
          <cell r="CW156" t="str">
            <v>Ostatní listnaté tvrdé</v>
          </cell>
          <cell r="CX156" t="str">
            <v/>
          </cell>
          <cell r="CY156" t="str">
            <v/>
          </cell>
          <cell r="CZ156" t="str">
            <v/>
          </cell>
          <cell r="DA156" t="str">
            <v/>
          </cell>
          <cell r="DB156" t="str">
            <v>30.05.25 12:04:41,515536000</v>
          </cell>
          <cell r="DC156">
            <v>52700</v>
          </cell>
          <cell r="DD156">
            <v>10540</v>
          </cell>
          <cell r="DE156" t="str">
            <v>r8keuxf</v>
          </cell>
          <cell r="DF156" t="str">
            <v>1</v>
          </cell>
          <cell r="DG156">
            <v>2</v>
          </cell>
          <cell r="DH156">
            <v>100</v>
          </cell>
          <cell r="DI156" t="str">
            <v>50-100 tis.m3</v>
          </cell>
        </row>
        <row r="157">
          <cell r="A157">
            <v>425</v>
          </cell>
          <cell r="B157">
            <v>45807.37300925926</v>
          </cell>
          <cell r="C157" t="str">
            <v>03759687</v>
          </cell>
          <cell r="D157" t="str">
            <v>mittermayer@drevovysocina.cz</v>
          </cell>
          <cell r="E157" t="str">
            <v>Ivo Mittermayer</v>
          </cell>
          <cell r="F157" t="str">
            <v>777398111</v>
          </cell>
          <cell r="G157" t="str">
            <v>DŘEVO VYSOČINA a.s.</v>
          </cell>
          <cell r="H157" t="str">
            <v>Žďár nad Sázavou</v>
          </cell>
          <cell r="I157" t="str">
            <v>Žďár nad Sázavou</v>
          </cell>
          <cell r="J157" t="str">
            <v>Jamská 2634/75</v>
          </cell>
          <cell r="L157" t="str">
            <v>59101</v>
          </cell>
          <cell r="M157" t="str">
            <v>001</v>
          </cell>
          <cell r="O157" t="str">
            <v>Žďár nad Sázavou</v>
          </cell>
          <cell r="P157" t="str">
            <v>Žďár nad Sázavou</v>
          </cell>
          <cell r="Q157" t="str">
            <v>Jamská 2634/75</v>
          </cell>
          <cell r="S157" t="str">
            <v>59101</v>
          </cell>
          <cell r="T157" t="str">
            <v>Manuální</v>
          </cell>
          <cell r="U157" t="str">
            <v>Automobilová i železniční</v>
          </cell>
          <cell r="V157">
            <v>27042</v>
          </cell>
          <cell r="W157">
            <v>29971</v>
          </cell>
          <cell r="X157">
            <v>31276</v>
          </cell>
          <cell r="Y157">
            <v>34500</v>
          </cell>
          <cell r="Z157" t="str">
            <v>SM,JD</v>
          </cell>
          <cell r="AA157">
            <v>10</v>
          </cell>
          <cell r="AB157">
            <v>30</v>
          </cell>
          <cell r="AC157">
            <v>50</v>
          </cell>
          <cell r="AD157" t="str">
            <v/>
          </cell>
          <cell r="AE157" t="str">
            <v>BO</v>
          </cell>
          <cell r="AF157" t="str">
            <v/>
          </cell>
          <cell r="AG157" t="str">
            <v/>
          </cell>
          <cell r="AH157">
            <v>10</v>
          </cell>
          <cell r="AI157" t="str">
            <v/>
          </cell>
          <cell r="AJ157" t="str">
            <v>MD</v>
          </cell>
          <cell r="AK157" t="str">
            <v/>
          </cell>
          <cell r="AL157" t="str">
            <v/>
          </cell>
          <cell r="AM157" t="str">
            <v/>
          </cell>
          <cell r="AN157" t="str">
            <v/>
          </cell>
          <cell r="AO157" t="str">
            <v>BK</v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 t="str">
            <v>DB</v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>BR</v>
          </cell>
          <cell r="AZ157" t="str">
            <v/>
          </cell>
          <cell r="BA157" t="str">
            <v/>
          </cell>
          <cell r="BB157" t="str">
            <v/>
          </cell>
          <cell r="BC157" t="str">
            <v/>
          </cell>
          <cell r="BD157" t="str">
            <v>Listnaté měkké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>Ostatní listnaté tvrdé</v>
          </cell>
          <cell r="BJ157" t="str">
            <v/>
          </cell>
          <cell r="BK157" t="str">
            <v/>
          </cell>
          <cell r="BL157" t="str">
            <v/>
          </cell>
          <cell r="BM157" t="str">
            <v/>
          </cell>
          <cell r="BN157" t="str">
            <v>SM,JD</v>
          </cell>
          <cell r="BO157">
            <v>20</v>
          </cell>
          <cell r="BP157">
            <v>100</v>
          </cell>
          <cell r="BQ157">
            <v>18</v>
          </cell>
          <cell r="BR157">
            <v>100</v>
          </cell>
          <cell r="BS157" t="str">
            <v>BO</v>
          </cell>
          <cell r="BT157">
            <v>20</v>
          </cell>
          <cell r="BU157">
            <v>100</v>
          </cell>
          <cell r="BV157">
            <v>18</v>
          </cell>
          <cell r="BW157">
            <v>100</v>
          </cell>
          <cell r="BX157" t="str">
            <v>MD</v>
          </cell>
          <cell r="BY157" t="str">
            <v/>
          </cell>
          <cell r="BZ157" t="str">
            <v/>
          </cell>
          <cell r="CA157">
            <v>18</v>
          </cell>
          <cell r="CB157">
            <v>100</v>
          </cell>
          <cell r="CC157" t="str">
            <v>BK</v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 t="str">
            <v>DB</v>
          </cell>
          <cell r="CI157" t="str">
            <v/>
          </cell>
          <cell r="CJ157" t="str">
            <v/>
          </cell>
          <cell r="CK157" t="str">
            <v/>
          </cell>
          <cell r="CL157" t="str">
            <v/>
          </cell>
          <cell r="CM157" t="str">
            <v>BR</v>
          </cell>
          <cell r="CN157" t="str">
            <v/>
          </cell>
          <cell r="CO157" t="str">
            <v/>
          </cell>
          <cell r="CP157" t="str">
            <v/>
          </cell>
          <cell r="CQ157" t="str">
            <v/>
          </cell>
          <cell r="CR157" t="str">
            <v>Listnaté měkké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>Ostatní listnaté tvrdé</v>
          </cell>
          <cell r="CX157" t="str">
            <v/>
          </cell>
          <cell r="CY157" t="str">
            <v/>
          </cell>
          <cell r="CZ157" t="str">
            <v/>
          </cell>
          <cell r="DA157" t="str">
            <v/>
          </cell>
          <cell r="DB157" t="str">
            <v>30.05.25 12:04:41,506543000</v>
          </cell>
          <cell r="DC157">
            <v>30623.5</v>
          </cell>
          <cell r="DD157">
            <v>3062.3500000000004</v>
          </cell>
          <cell r="DE157" t="str">
            <v>ytcwe2h</v>
          </cell>
          <cell r="DF157" t="str">
            <v>1</v>
          </cell>
          <cell r="DG157">
            <v>2</v>
          </cell>
          <cell r="DH157">
            <v>100</v>
          </cell>
          <cell r="DI157" t="str">
            <v>20-50 tis.m3</v>
          </cell>
        </row>
        <row r="158">
          <cell r="A158">
            <v>427</v>
          </cell>
          <cell r="B158">
            <v>45807.386608796296</v>
          </cell>
          <cell r="C158" t="str">
            <v>04377389</v>
          </cell>
          <cell r="D158" t="str">
            <v>pilarucka@centrum.cz</v>
          </cell>
          <cell r="E158" t="str">
            <v>Ivan Ručka</v>
          </cell>
          <cell r="F158" t="str">
            <v>777595201</v>
          </cell>
          <cell r="G158" t="str">
            <v>Pila Ručka s.r.o.</v>
          </cell>
          <cell r="H158" t="str">
            <v>Frýdek-Místek</v>
          </cell>
          <cell r="I158" t="str">
            <v>Horní Tošanovice</v>
          </cell>
          <cell r="J158" t="str">
            <v>Horní Tošanovice 181</v>
          </cell>
          <cell r="L158" t="str">
            <v>73953</v>
          </cell>
          <cell r="M158" t="str">
            <v>001</v>
          </cell>
          <cell r="T158" t="str">
            <v>Manuální</v>
          </cell>
          <cell r="U158" t="str">
            <v>Automobilová</v>
          </cell>
          <cell r="V158">
            <v>6924</v>
          </cell>
          <cell r="W158">
            <v>6321</v>
          </cell>
          <cell r="X158">
            <v>6109</v>
          </cell>
          <cell r="Y158">
            <v>6500</v>
          </cell>
          <cell r="Z158" t="str">
            <v>SM,JD</v>
          </cell>
          <cell r="AA158">
            <v>38</v>
          </cell>
          <cell r="AB158">
            <v>22</v>
          </cell>
          <cell r="AC158">
            <v>15</v>
          </cell>
          <cell r="AD158">
            <v>5</v>
          </cell>
          <cell r="AE158" t="str">
            <v>BO</v>
          </cell>
          <cell r="AF158">
            <v>0</v>
          </cell>
          <cell r="AG158">
            <v>0</v>
          </cell>
          <cell r="AH158">
            <v>2</v>
          </cell>
          <cell r="AI158">
            <v>1</v>
          </cell>
          <cell r="AJ158" t="str">
            <v>MD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 t="str">
            <v>BK</v>
          </cell>
          <cell r="AP158">
            <v>0</v>
          </cell>
          <cell r="AQ158">
            <v>0</v>
          </cell>
          <cell r="AR158">
            <v>0</v>
          </cell>
          <cell r="AS158">
            <v>10</v>
          </cell>
          <cell r="AT158" t="str">
            <v>DB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 t="str">
            <v>BR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 t="str">
            <v>Listnaté měkké</v>
          </cell>
          <cell r="BE158">
            <v>0</v>
          </cell>
          <cell r="BF158">
            <v>0</v>
          </cell>
          <cell r="BG158">
            <v>5</v>
          </cell>
          <cell r="BH158">
            <v>2</v>
          </cell>
          <cell r="BI158" t="str">
            <v>Ostatní listnaté tvrdé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 t="str">
            <v>SM,JD</v>
          </cell>
          <cell r="BO158">
            <v>25</v>
          </cell>
          <cell r="BP158">
            <v>75</v>
          </cell>
          <cell r="BQ158">
            <v>15</v>
          </cell>
          <cell r="BR158">
            <v>80</v>
          </cell>
          <cell r="BS158" t="str">
            <v>BO</v>
          </cell>
          <cell r="BT158">
            <v>0</v>
          </cell>
          <cell r="BU158">
            <v>0</v>
          </cell>
          <cell r="BV158">
            <v>15</v>
          </cell>
          <cell r="BW158">
            <v>80</v>
          </cell>
          <cell r="BX158" t="str">
            <v>MD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 t="str">
            <v>BK</v>
          </cell>
          <cell r="CD158">
            <v>0</v>
          </cell>
          <cell r="CE158">
            <v>0</v>
          </cell>
          <cell r="CF158">
            <v>15</v>
          </cell>
          <cell r="CG158">
            <v>60</v>
          </cell>
          <cell r="CH158" t="str">
            <v>DB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 t="str">
            <v>BR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 t="str">
            <v>Listnaté měkké</v>
          </cell>
          <cell r="CS158">
            <v>0</v>
          </cell>
          <cell r="CT158">
            <v>0</v>
          </cell>
          <cell r="CU158">
            <v>15</v>
          </cell>
          <cell r="CV158">
            <v>75</v>
          </cell>
          <cell r="CW158" t="str">
            <v>Ostatní listnaté tvrdé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 t="str">
            <v>30.05.25 12:04:41,498027000</v>
          </cell>
          <cell r="DC158">
            <v>6215</v>
          </cell>
          <cell r="DD158">
            <v>2361.6999999999998</v>
          </cell>
          <cell r="DE158" t="str">
            <v>yr48kg9</v>
          </cell>
          <cell r="DF158" t="str">
            <v>1</v>
          </cell>
          <cell r="DG158">
            <v>2</v>
          </cell>
          <cell r="DH158">
            <v>100</v>
          </cell>
          <cell r="DI158" t="str">
            <v>5-10 tis.m3</v>
          </cell>
        </row>
        <row r="159">
          <cell r="A159">
            <v>428</v>
          </cell>
          <cell r="B159">
            <v>45807.407650462963</v>
          </cell>
          <cell r="C159" t="str">
            <v>47718951</v>
          </cell>
          <cell r="D159" t="str">
            <v>josef.valecka@podhoran.com</v>
          </cell>
          <cell r="E159" t="str">
            <v>Ing. Josef Valečka</v>
          </cell>
          <cell r="F159" t="str">
            <v>+420602169309</v>
          </cell>
          <cell r="G159" t="str">
            <v>Podhoran Černíkov a.s.</v>
          </cell>
          <cell r="H159" t="str">
            <v>Domažlice</v>
          </cell>
          <cell r="I159" t="str">
            <v>Černíkov</v>
          </cell>
          <cell r="J159" t="str">
            <v>Černíkov 37</v>
          </cell>
          <cell r="L159" t="str">
            <v>34506</v>
          </cell>
          <cell r="M159" t="str">
            <v>001</v>
          </cell>
          <cell r="O159" t="str">
            <v>Domažlice</v>
          </cell>
          <cell r="P159" t="str">
            <v>Černíkov</v>
          </cell>
          <cell r="Q159" t="str">
            <v>Černíkov 37</v>
          </cell>
          <cell r="S159" t="str">
            <v>34506</v>
          </cell>
          <cell r="T159" t="str">
            <v>Manuální</v>
          </cell>
          <cell r="U159" t="str">
            <v>Automobilová</v>
          </cell>
          <cell r="V159">
            <v>76000</v>
          </cell>
          <cell r="W159">
            <v>59000</v>
          </cell>
          <cell r="X159">
            <v>54000</v>
          </cell>
          <cell r="Y159">
            <v>57000</v>
          </cell>
          <cell r="Z159" t="str">
            <v>SM,JD</v>
          </cell>
          <cell r="AA159">
            <v>5</v>
          </cell>
          <cell r="AB159" t="str">
            <v/>
          </cell>
          <cell r="AC159">
            <v>50</v>
          </cell>
          <cell r="AD159">
            <v>10</v>
          </cell>
          <cell r="AE159" t="str">
            <v>BO</v>
          </cell>
          <cell r="AF159">
            <v>5</v>
          </cell>
          <cell r="AG159" t="str">
            <v/>
          </cell>
          <cell r="AH159">
            <v>25</v>
          </cell>
          <cell r="AI159">
            <v>5</v>
          </cell>
          <cell r="AJ159" t="str">
            <v>MD</v>
          </cell>
          <cell r="AK159" t="str">
            <v/>
          </cell>
          <cell r="AL159" t="str">
            <v/>
          </cell>
          <cell r="AM159" t="str">
            <v/>
          </cell>
          <cell r="AN159" t="str">
            <v/>
          </cell>
          <cell r="AO159" t="str">
            <v>BK</v>
          </cell>
          <cell r="AP159" t="str">
            <v/>
          </cell>
          <cell r="AQ159" t="str">
            <v/>
          </cell>
          <cell r="AR159" t="str">
            <v/>
          </cell>
          <cell r="AS159" t="str">
            <v/>
          </cell>
          <cell r="AT159" t="str">
            <v>DB</v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 t="str">
            <v>BR</v>
          </cell>
          <cell r="AZ159" t="str">
            <v/>
          </cell>
          <cell r="BA159" t="str">
            <v/>
          </cell>
          <cell r="BB159" t="str">
            <v/>
          </cell>
          <cell r="BC159" t="str">
            <v/>
          </cell>
          <cell r="BD159" t="str">
            <v>Listnaté měkké</v>
          </cell>
          <cell r="BE159" t="str">
            <v/>
          </cell>
          <cell r="BF159" t="str">
            <v/>
          </cell>
          <cell r="BG159" t="str">
            <v/>
          </cell>
          <cell r="BH159" t="str">
            <v/>
          </cell>
          <cell r="BI159" t="str">
            <v>Ostatní listnaté tvrdé</v>
          </cell>
          <cell r="BJ159" t="str">
            <v/>
          </cell>
          <cell r="BK159" t="str">
            <v/>
          </cell>
          <cell r="BL159" t="str">
            <v/>
          </cell>
          <cell r="BM159" t="str">
            <v/>
          </cell>
          <cell r="BN159" t="str">
            <v>SM,JD</v>
          </cell>
          <cell r="BO159">
            <v>15</v>
          </cell>
          <cell r="BP159">
            <v>55</v>
          </cell>
          <cell r="BQ159">
            <v>15</v>
          </cell>
          <cell r="BR159">
            <v>55</v>
          </cell>
          <cell r="BS159" t="str">
            <v>BO</v>
          </cell>
          <cell r="BT159">
            <v>15</v>
          </cell>
          <cell r="BU159">
            <v>55</v>
          </cell>
          <cell r="BV159">
            <v>15</v>
          </cell>
          <cell r="BW159">
            <v>55</v>
          </cell>
          <cell r="BX159" t="str">
            <v>MD</v>
          </cell>
          <cell r="BY159" t="str">
            <v/>
          </cell>
          <cell r="BZ159" t="str">
            <v/>
          </cell>
          <cell r="CA159" t="str">
            <v/>
          </cell>
          <cell r="CB159" t="str">
            <v/>
          </cell>
          <cell r="CC159" t="str">
            <v>BK</v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 t="str">
            <v>DB</v>
          </cell>
          <cell r="CI159" t="str">
            <v/>
          </cell>
          <cell r="CJ159" t="str">
            <v/>
          </cell>
          <cell r="CK159" t="str">
            <v/>
          </cell>
          <cell r="CL159" t="str">
            <v/>
          </cell>
          <cell r="CM159" t="str">
            <v>BR</v>
          </cell>
          <cell r="CN159" t="str">
            <v/>
          </cell>
          <cell r="CO159" t="str">
            <v/>
          </cell>
          <cell r="CP159" t="str">
            <v/>
          </cell>
          <cell r="CQ159" t="str">
            <v/>
          </cell>
          <cell r="CR159" t="str">
            <v>Listnaté měkké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>Ostatní listnaté tvrdé</v>
          </cell>
          <cell r="CX159" t="str">
            <v/>
          </cell>
          <cell r="CY159" t="str">
            <v/>
          </cell>
          <cell r="CZ159" t="str">
            <v/>
          </cell>
          <cell r="DA159" t="str">
            <v/>
          </cell>
          <cell r="DB159" t="str">
            <v>30.05.25 12:04:41,490040000</v>
          </cell>
          <cell r="DC159">
            <v>56500</v>
          </cell>
          <cell r="DD159">
            <v>2825</v>
          </cell>
          <cell r="DE159" t="str">
            <v>49iuswb</v>
          </cell>
          <cell r="DF159" t="str">
            <v>1</v>
          </cell>
          <cell r="DG159">
            <v>2</v>
          </cell>
          <cell r="DH159">
            <v>100</v>
          </cell>
          <cell r="DI159" t="str">
            <v>50-100 tis.m3</v>
          </cell>
        </row>
        <row r="160">
          <cell r="A160">
            <v>430</v>
          </cell>
          <cell r="B160">
            <v>45807.40966435185</v>
          </cell>
          <cell r="C160" t="str">
            <v>25858947</v>
          </cell>
          <cell r="D160" t="str">
            <v>sekretrariat@katr.cz</v>
          </cell>
          <cell r="E160" t="str">
            <v>Antonín Velička</v>
          </cell>
          <cell r="F160" t="str">
            <v>602760366</v>
          </cell>
          <cell r="G160" t="str">
            <v>KATR s.r.o.</v>
          </cell>
          <cell r="H160" t="str">
            <v>Bruntál</v>
          </cell>
          <cell r="I160" t="str">
            <v>Stará Ves</v>
          </cell>
          <cell r="J160" t="str">
            <v>Potočná 334/5</v>
          </cell>
          <cell r="L160" t="str">
            <v>79501</v>
          </cell>
          <cell r="M160" t="str">
            <v>001</v>
          </cell>
          <cell r="T160" t="str">
            <v>Elektronická</v>
          </cell>
          <cell r="U160" t="str">
            <v>Automobilová</v>
          </cell>
          <cell r="V160">
            <v>91366</v>
          </cell>
          <cell r="W160">
            <v>73295</v>
          </cell>
          <cell r="X160">
            <v>76410</v>
          </cell>
          <cell r="Y160">
            <v>98500</v>
          </cell>
          <cell r="Z160" t="str">
            <v>SM,JD</v>
          </cell>
          <cell r="AA160">
            <v>100</v>
          </cell>
          <cell r="AB160" t="str">
            <v/>
          </cell>
          <cell r="AC160" t="str">
            <v/>
          </cell>
          <cell r="AD160" t="str">
            <v/>
          </cell>
          <cell r="AE160" t="str">
            <v>BO</v>
          </cell>
          <cell r="AF160" t="str">
            <v/>
          </cell>
          <cell r="AG160" t="str">
            <v/>
          </cell>
          <cell r="AH160" t="str">
            <v/>
          </cell>
          <cell r="AI160" t="str">
            <v/>
          </cell>
          <cell r="AJ160" t="str">
            <v>MD</v>
          </cell>
          <cell r="AK160" t="str">
            <v/>
          </cell>
          <cell r="AL160" t="str">
            <v/>
          </cell>
          <cell r="AM160" t="str">
            <v/>
          </cell>
          <cell r="AN160" t="str">
            <v/>
          </cell>
          <cell r="AO160" t="str">
            <v>BK</v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>DB</v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 t="str">
            <v>BR</v>
          </cell>
          <cell r="AZ160" t="str">
            <v/>
          </cell>
          <cell r="BA160" t="str">
            <v/>
          </cell>
          <cell r="BB160" t="str">
            <v/>
          </cell>
          <cell r="BC160" t="str">
            <v/>
          </cell>
          <cell r="BD160" t="str">
            <v>Listnaté měkké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>Ostatní listnaté tvrdé</v>
          </cell>
          <cell r="BJ160" t="str">
            <v/>
          </cell>
          <cell r="BK160" t="str">
            <v/>
          </cell>
          <cell r="BL160" t="str">
            <v/>
          </cell>
          <cell r="BM160" t="str">
            <v/>
          </cell>
          <cell r="BN160" t="str">
            <v>SM,JD</v>
          </cell>
          <cell r="BO160">
            <v>15</v>
          </cell>
          <cell r="BP160">
            <v>55</v>
          </cell>
          <cell r="BQ160" t="str">
            <v/>
          </cell>
          <cell r="BR160" t="str">
            <v/>
          </cell>
          <cell r="BS160" t="str">
            <v>BO</v>
          </cell>
          <cell r="BT160" t="str">
            <v/>
          </cell>
          <cell r="BU160" t="str">
            <v/>
          </cell>
          <cell r="BV160" t="str">
            <v/>
          </cell>
          <cell r="BW160" t="str">
            <v/>
          </cell>
          <cell r="BX160" t="str">
            <v>MD</v>
          </cell>
          <cell r="BY160" t="str">
            <v/>
          </cell>
          <cell r="BZ160" t="str">
            <v/>
          </cell>
          <cell r="CA160" t="str">
            <v/>
          </cell>
          <cell r="CB160" t="str">
            <v/>
          </cell>
          <cell r="CC160" t="str">
            <v>BK</v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>DB</v>
          </cell>
          <cell r="CI160" t="str">
            <v/>
          </cell>
          <cell r="CJ160" t="str">
            <v/>
          </cell>
          <cell r="CK160" t="str">
            <v/>
          </cell>
          <cell r="CL160" t="str">
            <v/>
          </cell>
          <cell r="CM160" t="str">
            <v>BR</v>
          </cell>
          <cell r="CN160" t="str">
            <v/>
          </cell>
          <cell r="CO160" t="str">
            <v/>
          </cell>
          <cell r="CP160" t="str">
            <v/>
          </cell>
          <cell r="CQ160" t="str">
            <v/>
          </cell>
          <cell r="CR160" t="str">
            <v>Listnaté měkké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>Ostatní listnaté tvrdé</v>
          </cell>
          <cell r="CX160" t="str">
            <v/>
          </cell>
          <cell r="CY160" t="str">
            <v/>
          </cell>
          <cell r="CZ160" t="str">
            <v/>
          </cell>
          <cell r="DA160" t="str">
            <v/>
          </cell>
          <cell r="DB160" t="str">
            <v>30.05.25 12:04:41,480163000</v>
          </cell>
          <cell r="DC160">
            <v>74852.5</v>
          </cell>
          <cell r="DD160">
            <v>74852.5</v>
          </cell>
          <cell r="DE160" t="str">
            <v>dbjeq5f</v>
          </cell>
          <cell r="DF160" t="str">
            <v>1</v>
          </cell>
          <cell r="DG160">
            <v>2</v>
          </cell>
          <cell r="DH160">
            <v>100</v>
          </cell>
          <cell r="DI160" t="str">
            <v>50-100 tis.m3</v>
          </cell>
        </row>
        <row r="161">
          <cell r="A161">
            <v>431</v>
          </cell>
          <cell r="B161">
            <v>45807.427106481482</v>
          </cell>
          <cell r="C161" t="str">
            <v>14612755</v>
          </cell>
          <cell r="D161" t="str">
            <v>starp@pilastarp.cz</v>
          </cell>
          <cell r="E161" t="str">
            <v>Antonin Velička</v>
          </cell>
          <cell r="F161" t="str">
            <v>602760366</v>
          </cell>
          <cell r="G161" t="str">
            <v>STARP s.r.o.</v>
          </cell>
          <cell r="H161" t="str">
            <v>Bruntál</v>
          </cell>
          <cell r="I161" t="str">
            <v>Janovice</v>
          </cell>
          <cell r="J161" t="str">
            <v>Hutní 283/15</v>
          </cell>
          <cell r="L161" t="str">
            <v>79342</v>
          </cell>
          <cell r="M161" t="str">
            <v>001</v>
          </cell>
          <cell r="T161" t="str">
            <v>Manuální</v>
          </cell>
          <cell r="U161" t="str">
            <v>Automobilová</v>
          </cell>
          <cell r="V161">
            <v>11485</v>
          </cell>
          <cell r="W161">
            <v>11954</v>
          </cell>
          <cell r="X161">
            <v>11720</v>
          </cell>
          <cell r="Y161">
            <v>14200</v>
          </cell>
          <cell r="Z161" t="str">
            <v>SM,JD</v>
          </cell>
          <cell r="AA161">
            <v>100</v>
          </cell>
          <cell r="AB161" t="str">
            <v/>
          </cell>
          <cell r="AC161" t="str">
            <v/>
          </cell>
          <cell r="AD161" t="str">
            <v/>
          </cell>
          <cell r="AE161" t="str">
            <v>BO</v>
          </cell>
          <cell r="AF161" t="str">
            <v/>
          </cell>
          <cell r="AG161" t="str">
            <v/>
          </cell>
          <cell r="AH161" t="str">
            <v/>
          </cell>
          <cell r="AI161" t="str">
            <v/>
          </cell>
          <cell r="AJ161" t="str">
            <v>MD</v>
          </cell>
          <cell r="AK161" t="str">
            <v/>
          </cell>
          <cell r="AL161" t="str">
            <v/>
          </cell>
          <cell r="AM161" t="str">
            <v/>
          </cell>
          <cell r="AN161" t="str">
            <v/>
          </cell>
          <cell r="AO161" t="str">
            <v>BK</v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>DB</v>
          </cell>
          <cell r="AU161" t="str">
            <v/>
          </cell>
          <cell r="AV161" t="str">
            <v/>
          </cell>
          <cell r="AW161" t="str">
            <v/>
          </cell>
          <cell r="AX161" t="str">
            <v/>
          </cell>
          <cell r="AY161" t="str">
            <v>BR</v>
          </cell>
          <cell r="AZ161" t="str">
            <v/>
          </cell>
          <cell r="BA161" t="str">
            <v/>
          </cell>
          <cell r="BB161" t="str">
            <v/>
          </cell>
          <cell r="BC161" t="str">
            <v/>
          </cell>
          <cell r="BD161" t="str">
            <v>Listnaté měkké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>Ostatní listnaté tvrdé</v>
          </cell>
          <cell r="BJ161" t="str">
            <v/>
          </cell>
          <cell r="BK161" t="str">
            <v/>
          </cell>
          <cell r="BL161" t="str">
            <v/>
          </cell>
          <cell r="BM161" t="str">
            <v/>
          </cell>
          <cell r="BN161" t="str">
            <v>SM,JD</v>
          </cell>
          <cell r="BO161">
            <v>15</v>
          </cell>
          <cell r="BP161">
            <v>45</v>
          </cell>
          <cell r="BQ161" t="str">
            <v/>
          </cell>
          <cell r="BR161" t="str">
            <v/>
          </cell>
          <cell r="BS161" t="str">
            <v>BO</v>
          </cell>
          <cell r="BT161" t="str">
            <v/>
          </cell>
          <cell r="BU161" t="str">
            <v/>
          </cell>
          <cell r="BV161" t="str">
            <v/>
          </cell>
          <cell r="BW161" t="str">
            <v/>
          </cell>
          <cell r="BX161" t="str">
            <v>MD</v>
          </cell>
          <cell r="BY161" t="str">
            <v/>
          </cell>
          <cell r="BZ161" t="str">
            <v/>
          </cell>
          <cell r="CA161" t="str">
            <v/>
          </cell>
          <cell r="CB161" t="str">
            <v/>
          </cell>
          <cell r="CC161" t="str">
            <v>BK</v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>DB</v>
          </cell>
          <cell r="CI161" t="str">
            <v/>
          </cell>
          <cell r="CJ161" t="str">
            <v/>
          </cell>
          <cell r="CK161" t="str">
            <v/>
          </cell>
          <cell r="CL161" t="str">
            <v/>
          </cell>
          <cell r="CM161" t="str">
            <v>BR</v>
          </cell>
          <cell r="CN161" t="str">
            <v/>
          </cell>
          <cell r="CO161" t="str">
            <v/>
          </cell>
          <cell r="CP161" t="str">
            <v/>
          </cell>
          <cell r="CQ161" t="str">
            <v/>
          </cell>
          <cell r="CR161" t="str">
            <v>Listnaté měkké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>Ostatní listnaté tvrdé</v>
          </cell>
          <cell r="CX161" t="str">
            <v/>
          </cell>
          <cell r="CY161" t="str">
            <v/>
          </cell>
          <cell r="CZ161" t="str">
            <v/>
          </cell>
          <cell r="DA161" t="str">
            <v/>
          </cell>
          <cell r="DB161" t="str">
            <v>02.06.25 09:10:59,054603000</v>
          </cell>
          <cell r="DC161">
            <v>11837</v>
          </cell>
          <cell r="DD161">
            <v>11837</v>
          </cell>
          <cell r="DE161" t="str">
            <v>wrtyr3q</v>
          </cell>
          <cell r="DF161" t="str">
            <v>1</v>
          </cell>
          <cell r="DG161">
            <v>2</v>
          </cell>
          <cell r="DH161">
            <v>100</v>
          </cell>
          <cell r="DI161" t="str">
            <v>10-20 tis.m3</v>
          </cell>
        </row>
        <row r="162">
          <cell r="A162">
            <v>432</v>
          </cell>
          <cell r="B162">
            <v>45807.446319444447</v>
          </cell>
          <cell r="C162" t="str">
            <v>27266923</v>
          </cell>
          <cell r="D162" t="str">
            <v>js.68@seznam.cz</v>
          </cell>
          <cell r="E162" t="str">
            <v>Slavíková Jana</v>
          </cell>
          <cell r="F162" t="str">
            <v>+420 603 168 860</v>
          </cell>
          <cell r="G162" t="str">
            <v>Agro MP s.r.o.</v>
          </cell>
          <cell r="H162" t="str">
            <v>Litoměřice</v>
          </cell>
          <cell r="I162" t="str">
            <v>Roudnice nad Labem</v>
          </cell>
          <cell r="J162" t="str">
            <v>Račiněves 78</v>
          </cell>
          <cell r="L162" t="str">
            <v>41301</v>
          </cell>
          <cell r="M162" t="str">
            <v>001</v>
          </cell>
          <cell r="N162" t="str">
            <v>Pila Velká Bukovina</v>
          </cell>
          <cell r="O162" t="str">
            <v>Děčín</v>
          </cell>
          <cell r="P162" t="str">
            <v>Velká Bukovina</v>
          </cell>
          <cell r="Q162" t="str">
            <v>Velká Bukovina 208</v>
          </cell>
          <cell r="S162" t="str">
            <v>407 29</v>
          </cell>
          <cell r="T162" t="str">
            <v>Manuální</v>
          </cell>
          <cell r="U162" t="str">
            <v>Automobilová</v>
          </cell>
          <cell r="V162">
            <v>8500</v>
          </cell>
          <cell r="W162">
            <v>6220</v>
          </cell>
          <cell r="X162">
            <v>5890</v>
          </cell>
          <cell r="Y162">
            <v>5800</v>
          </cell>
          <cell r="Z162" t="str">
            <v>SM,JD</v>
          </cell>
          <cell r="AA162">
            <v>90</v>
          </cell>
          <cell r="AB162" t="str">
            <v/>
          </cell>
          <cell r="AC162" t="str">
            <v/>
          </cell>
          <cell r="AD162" t="str">
            <v/>
          </cell>
          <cell r="AE162" t="str">
            <v>BO</v>
          </cell>
          <cell r="AF162" t="str">
            <v/>
          </cell>
          <cell r="AG162" t="str">
            <v/>
          </cell>
          <cell r="AH162" t="str">
            <v/>
          </cell>
          <cell r="AI162" t="str">
            <v/>
          </cell>
          <cell r="AJ162" t="str">
            <v>MD</v>
          </cell>
          <cell r="AK162">
            <v>10</v>
          </cell>
          <cell r="AL162" t="str">
            <v/>
          </cell>
          <cell r="AM162" t="str">
            <v/>
          </cell>
          <cell r="AN162" t="str">
            <v/>
          </cell>
          <cell r="AO162" t="str">
            <v>BK</v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>DB</v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>BR</v>
          </cell>
          <cell r="AZ162" t="str">
            <v/>
          </cell>
          <cell r="BA162" t="str">
            <v/>
          </cell>
          <cell r="BB162" t="str">
            <v/>
          </cell>
          <cell r="BC162" t="str">
            <v/>
          </cell>
          <cell r="BD162" t="str">
            <v>Listnaté měkké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>Ostatní listnaté tvrdé</v>
          </cell>
          <cell r="BJ162" t="str">
            <v/>
          </cell>
          <cell r="BK162" t="str">
            <v/>
          </cell>
          <cell r="BL162" t="str">
            <v/>
          </cell>
          <cell r="BM162" t="str">
            <v/>
          </cell>
          <cell r="BN162" t="str">
            <v>SM,JD</v>
          </cell>
          <cell r="BO162">
            <v>40</v>
          </cell>
          <cell r="BP162" t="str">
            <v/>
          </cell>
          <cell r="BQ162" t="str">
            <v/>
          </cell>
          <cell r="BR162" t="str">
            <v/>
          </cell>
          <cell r="BS162" t="str">
            <v>BO</v>
          </cell>
          <cell r="BT162" t="str">
            <v/>
          </cell>
          <cell r="BU162" t="str">
            <v/>
          </cell>
          <cell r="BV162" t="str">
            <v/>
          </cell>
          <cell r="BW162" t="str">
            <v/>
          </cell>
          <cell r="BX162" t="str">
            <v>MD</v>
          </cell>
          <cell r="BY162">
            <v>35</v>
          </cell>
          <cell r="BZ162" t="str">
            <v/>
          </cell>
          <cell r="CA162" t="str">
            <v/>
          </cell>
          <cell r="CB162" t="str">
            <v/>
          </cell>
          <cell r="CC162" t="str">
            <v>BK</v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>DB</v>
          </cell>
          <cell r="CI162" t="str">
            <v/>
          </cell>
          <cell r="CJ162" t="str">
            <v/>
          </cell>
          <cell r="CK162" t="str">
            <v/>
          </cell>
          <cell r="CL162" t="str">
            <v/>
          </cell>
          <cell r="CM162" t="str">
            <v>BR</v>
          </cell>
          <cell r="CN162" t="str">
            <v/>
          </cell>
          <cell r="CO162" t="str">
            <v/>
          </cell>
          <cell r="CP162" t="str">
            <v/>
          </cell>
          <cell r="CQ162" t="str">
            <v/>
          </cell>
          <cell r="CR162" t="str">
            <v>Listnaté měkké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>Ostatní listnaté tvrdé</v>
          </cell>
          <cell r="CX162" t="str">
            <v/>
          </cell>
          <cell r="CY162" t="str">
            <v/>
          </cell>
          <cell r="CZ162" t="str">
            <v/>
          </cell>
          <cell r="DA162" t="str">
            <v/>
          </cell>
          <cell r="DB162" t="str">
            <v>02.06.25 09:10:59,047818000</v>
          </cell>
          <cell r="DC162">
            <v>6055</v>
          </cell>
          <cell r="DD162">
            <v>5449.5</v>
          </cell>
          <cell r="DE162" t="str">
            <v>y85juj6</v>
          </cell>
          <cell r="DF162" t="str">
            <v>1</v>
          </cell>
          <cell r="DG162">
            <v>2</v>
          </cell>
          <cell r="DH162">
            <v>100</v>
          </cell>
          <cell r="DI162" t="str">
            <v>5-10 tis.m3</v>
          </cell>
        </row>
        <row r="163">
          <cell r="A163">
            <v>433</v>
          </cell>
          <cell r="B163">
            <v>45807.476481481484</v>
          </cell>
          <cell r="C163" t="str">
            <v>04902955</v>
          </cell>
          <cell r="D163" t="str">
            <v>info@drevospektrum.cz</v>
          </cell>
          <cell r="E163" t="str">
            <v>Jana Bechyňová</v>
          </cell>
          <cell r="F163" t="str">
            <v>603283061</v>
          </cell>
          <cell r="G163" t="str">
            <v>DŘEVOSPEKTRUM Rakovník s.r.o.</v>
          </cell>
          <cell r="H163" t="str">
            <v>Rakovník</v>
          </cell>
          <cell r="I163" t="str">
            <v>Rakovník</v>
          </cell>
          <cell r="J163" t="str">
            <v>Lišanská 2760</v>
          </cell>
          <cell r="L163" t="str">
            <v>26901</v>
          </cell>
          <cell r="M163" t="str">
            <v>001</v>
          </cell>
          <cell r="T163" t="str">
            <v>Manuální</v>
          </cell>
          <cell r="U163" t="str">
            <v>Automobilová</v>
          </cell>
          <cell r="V163">
            <v>650</v>
          </cell>
          <cell r="W163">
            <v>490</v>
          </cell>
          <cell r="X163">
            <v>610</v>
          </cell>
          <cell r="Y163">
            <v>680</v>
          </cell>
          <cell r="Z163" t="str">
            <v>SM,JD</v>
          </cell>
          <cell r="AA163">
            <v>100</v>
          </cell>
          <cell r="AB163" t="str">
            <v/>
          </cell>
          <cell r="AC163" t="str">
            <v/>
          </cell>
          <cell r="AD163" t="str">
            <v/>
          </cell>
          <cell r="AE163" t="str">
            <v>BO</v>
          </cell>
          <cell r="AF163" t="str">
            <v/>
          </cell>
          <cell r="AG163" t="str">
            <v/>
          </cell>
          <cell r="AH163" t="str">
            <v/>
          </cell>
          <cell r="AI163" t="str">
            <v/>
          </cell>
          <cell r="AJ163" t="str">
            <v>MD</v>
          </cell>
          <cell r="AK163" t="str">
            <v/>
          </cell>
          <cell r="AL163" t="str">
            <v/>
          </cell>
          <cell r="AM163" t="str">
            <v/>
          </cell>
          <cell r="AN163" t="str">
            <v/>
          </cell>
          <cell r="AO163" t="str">
            <v>BK</v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>DB</v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 t="str">
            <v>BR</v>
          </cell>
          <cell r="AZ163" t="str">
            <v/>
          </cell>
          <cell r="BA163" t="str">
            <v/>
          </cell>
          <cell r="BB163" t="str">
            <v/>
          </cell>
          <cell r="BC163" t="str">
            <v/>
          </cell>
          <cell r="BD163" t="str">
            <v>Listnaté měkké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>Ostatní listnaté tvrdé</v>
          </cell>
          <cell r="BJ163" t="str">
            <v/>
          </cell>
          <cell r="BK163" t="str">
            <v/>
          </cell>
          <cell r="BL163" t="str">
            <v/>
          </cell>
          <cell r="BM163" t="str">
            <v/>
          </cell>
          <cell r="BN163" t="str">
            <v>SM,JD</v>
          </cell>
          <cell r="BO163">
            <v>25</v>
          </cell>
          <cell r="BP163">
            <v>50</v>
          </cell>
          <cell r="BQ163" t="str">
            <v/>
          </cell>
          <cell r="BR163" t="str">
            <v/>
          </cell>
          <cell r="BS163" t="str">
            <v>BO</v>
          </cell>
          <cell r="BT163" t="str">
            <v/>
          </cell>
          <cell r="BU163" t="str">
            <v/>
          </cell>
          <cell r="BV163" t="str">
            <v/>
          </cell>
          <cell r="BW163" t="str">
            <v/>
          </cell>
          <cell r="BX163" t="str">
            <v>MD</v>
          </cell>
          <cell r="BY163" t="str">
            <v/>
          </cell>
          <cell r="BZ163" t="str">
            <v/>
          </cell>
          <cell r="CA163" t="str">
            <v/>
          </cell>
          <cell r="CB163" t="str">
            <v/>
          </cell>
          <cell r="CC163" t="str">
            <v>BK</v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>DB</v>
          </cell>
          <cell r="CI163" t="str">
            <v/>
          </cell>
          <cell r="CJ163" t="str">
            <v/>
          </cell>
          <cell r="CK163" t="str">
            <v/>
          </cell>
          <cell r="CL163" t="str">
            <v/>
          </cell>
          <cell r="CM163" t="str">
            <v>BR</v>
          </cell>
          <cell r="CN163" t="str">
            <v/>
          </cell>
          <cell r="CO163" t="str">
            <v/>
          </cell>
          <cell r="CP163" t="str">
            <v/>
          </cell>
          <cell r="CQ163" t="str">
            <v/>
          </cell>
          <cell r="CR163" t="str">
            <v>Listnaté měkké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>Ostatní listnaté tvrdé</v>
          </cell>
          <cell r="CX163" t="str">
            <v/>
          </cell>
          <cell r="CY163" t="str">
            <v/>
          </cell>
          <cell r="CZ163" t="str">
            <v/>
          </cell>
          <cell r="DA163" t="str">
            <v/>
          </cell>
          <cell r="DB163" t="str">
            <v>02.06.25 09:10:59,039809000</v>
          </cell>
          <cell r="DC163">
            <v>550</v>
          </cell>
          <cell r="DD163">
            <v>550</v>
          </cell>
          <cell r="DE163" t="str">
            <v>whks4jh</v>
          </cell>
          <cell r="DF163" t="str">
            <v>1</v>
          </cell>
          <cell r="DG163">
            <v>2</v>
          </cell>
          <cell r="DH163">
            <v>100</v>
          </cell>
          <cell r="DI163" t="str">
            <v>do 2,5 tis.m3</v>
          </cell>
        </row>
        <row r="164">
          <cell r="A164">
            <v>434</v>
          </cell>
          <cell r="B164">
            <v>45807.492997685185</v>
          </cell>
          <cell r="C164" t="str">
            <v>27809277</v>
          </cell>
          <cell r="D164" t="str">
            <v>reinold@reinold.cz</v>
          </cell>
          <cell r="E164" t="str">
            <v>Reinold Manfred</v>
          </cell>
          <cell r="F164" t="str">
            <v>602557018</v>
          </cell>
          <cell r="G164" t="str">
            <v>REINOLD s.r.o.</v>
          </cell>
          <cell r="H164" t="str">
            <v>Jeseník</v>
          </cell>
          <cell r="I164" t="str">
            <v>Stará Červená Voda</v>
          </cell>
          <cell r="J164" t="str">
            <v>43</v>
          </cell>
          <cell r="L164" t="str">
            <v>79053</v>
          </cell>
          <cell r="M164" t="str">
            <v>001</v>
          </cell>
          <cell r="T164" t="str">
            <v>Manuální</v>
          </cell>
          <cell r="U164" t="str">
            <v>Automobilová</v>
          </cell>
          <cell r="V164">
            <v>7607</v>
          </cell>
          <cell r="W164">
            <v>7263</v>
          </cell>
          <cell r="X164">
            <v>7140</v>
          </cell>
          <cell r="Y164">
            <v>8000</v>
          </cell>
          <cell r="Z164" t="str">
            <v>SM,JD</v>
          </cell>
          <cell r="AA164">
            <v>99</v>
          </cell>
          <cell r="AB164" t="str">
            <v/>
          </cell>
          <cell r="AC164">
            <v>1</v>
          </cell>
          <cell r="AD164" t="str">
            <v/>
          </cell>
          <cell r="AE164" t="str">
            <v>BO</v>
          </cell>
          <cell r="AF164" t="str">
            <v/>
          </cell>
          <cell r="AG164" t="str">
            <v/>
          </cell>
          <cell r="AH164" t="str">
            <v/>
          </cell>
          <cell r="AI164" t="str">
            <v/>
          </cell>
          <cell r="AJ164" t="str">
            <v>MD</v>
          </cell>
          <cell r="AK164" t="str">
            <v/>
          </cell>
          <cell r="AL164" t="str">
            <v/>
          </cell>
          <cell r="AM164" t="str">
            <v/>
          </cell>
          <cell r="AN164" t="str">
            <v/>
          </cell>
          <cell r="AO164" t="str">
            <v>BK</v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>DB</v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>BR</v>
          </cell>
          <cell r="AZ164" t="str">
            <v/>
          </cell>
          <cell r="BA164" t="str">
            <v/>
          </cell>
          <cell r="BB164" t="str">
            <v/>
          </cell>
          <cell r="BC164" t="str">
            <v/>
          </cell>
          <cell r="BD164" t="str">
            <v>Listnaté měkké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>Ostatní listnaté tvrdé</v>
          </cell>
          <cell r="BJ164" t="str">
            <v/>
          </cell>
          <cell r="BK164" t="str">
            <v/>
          </cell>
          <cell r="BL164" t="str">
            <v/>
          </cell>
          <cell r="BM164" t="str">
            <v/>
          </cell>
          <cell r="BN164" t="str">
            <v>SM,JD</v>
          </cell>
          <cell r="BO164">
            <v>25</v>
          </cell>
          <cell r="BP164">
            <v>80</v>
          </cell>
          <cell r="BQ164">
            <v>20</v>
          </cell>
          <cell r="BR164">
            <v>29</v>
          </cell>
          <cell r="BS164" t="str">
            <v>BO</v>
          </cell>
          <cell r="BT164" t="str">
            <v/>
          </cell>
          <cell r="BU164" t="str">
            <v/>
          </cell>
          <cell r="BV164" t="str">
            <v/>
          </cell>
          <cell r="BW164" t="str">
            <v/>
          </cell>
          <cell r="BX164" t="str">
            <v>MD</v>
          </cell>
          <cell r="BY164" t="str">
            <v/>
          </cell>
          <cell r="BZ164" t="str">
            <v/>
          </cell>
          <cell r="CA164" t="str">
            <v/>
          </cell>
          <cell r="CB164" t="str">
            <v/>
          </cell>
          <cell r="CC164" t="str">
            <v>BK</v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>DB</v>
          </cell>
          <cell r="CI164" t="str">
            <v/>
          </cell>
          <cell r="CJ164" t="str">
            <v/>
          </cell>
          <cell r="CK164" t="str">
            <v/>
          </cell>
          <cell r="CL164" t="str">
            <v/>
          </cell>
          <cell r="CM164" t="str">
            <v>BR</v>
          </cell>
          <cell r="CN164" t="str">
            <v/>
          </cell>
          <cell r="CO164" t="str">
            <v/>
          </cell>
          <cell r="CP164" t="str">
            <v/>
          </cell>
          <cell r="CQ164" t="str">
            <v/>
          </cell>
          <cell r="CR164" t="str">
            <v>Listnaté měkké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>Ostatní listnaté tvrdé</v>
          </cell>
          <cell r="CX164" t="str">
            <v/>
          </cell>
          <cell r="CY164" t="str">
            <v/>
          </cell>
          <cell r="CZ164" t="str">
            <v/>
          </cell>
          <cell r="DA164" t="str">
            <v/>
          </cell>
          <cell r="DB164" t="str">
            <v>02.06.25 09:10:59,031829000</v>
          </cell>
          <cell r="DC164">
            <v>7201.5</v>
          </cell>
          <cell r="DD164">
            <v>7129.4849999999997</v>
          </cell>
          <cell r="DE164" t="str">
            <v>pbiwzrm</v>
          </cell>
          <cell r="DF164" t="str">
            <v>1</v>
          </cell>
          <cell r="DG164">
            <v>2</v>
          </cell>
          <cell r="DH164">
            <v>100</v>
          </cell>
          <cell r="DI164" t="str">
            <v>5-10 tis.m3</v>
          </cell>
        </row>
        <row r="165">
          <cell r="A165">
            <v>435</v>
          </cell>
          <cell r="B165">
            <v>45807.498819444445</v>
          </cell>
          <cell r="C165" t="str">
            <v>49062905</v>
          </cell>
          <cell r="D165" t="str">
            <v>hlasny.milan@nema.cz</v>
          </cell>
          <cell r="E165" t="str">
            <v>Ing. Tomáš Nemrava</v>
          </cell>
          <cell r="F165" t="str">
            <v>+420 722 906 062</v>
          </cell>
          <cell r="G165" t="str">
            <v>NEMA, spol. s r.o.</v>
          </cell>
          <cell r="H165" t="str">
            <v>České Budějovice</v>
          </cell>
          <cell r="I165" t="str">
            <v>Olešnice</v>
          </cell>
          <cell r="J165" t="str">
            <v>107</v>
          </cell>
          <cell r="L165" t="str">
            <v>37331</v>
          </cell>
          <cell r="M165" t="str">
            <v>001</v>
          </cell>
          <cell r="O165" t="str">
            <v>České Budějovice</v>
          </cell>
          <cell r="P165" t="str">
            <v>Olešnice</v>
          </cell>
          <cell r="Q165" t="str">
            <v>247</v>
          </cell>
          <cell r="S165" t="str">
            <v>37331</v>
          </cell>
          <cell r="T165" t="str">
            <v>Manuální</v>
          </cell>
          <cell r="U165" t="str">
            <v>Automobilová</v>
          </cell>
          <cell r="V165">
            <v>10000</v>
          </cell>
          <cell r="W165">
            <v>10000</v>
          </cell>
          <cell r="X165">
            <v>10000</v>
          </cell>
          <cell r="Y165">
            <v>12000</v>
          </cell>
          <cell r="Z165" t="str">
            <v>SM,JD</v>
          </cell>
          <cell r="AA165">
            <v>70</v>
          </cell>
          <cell r="AB165" t="str">
            <v/>
          </cell>
          <cell r="AC165" t="str">
            <v/>
          </cell>
          <cell r="AD165" t="str">
            <v/>
          </cell>
          <cell r="AE165" t="str">
            <v>BO</v>
          </cell>
          <cell r="AF165">
            <v>20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>MD</v>
          </cell>
          <cell r="AK165">
            <v>10</v>
          </cell>
          <cell r="AL165" t="str">
            <v/>
          </cell>
          <cell r="AM165" t="str">
            <v/>
          </cell>
          <cell r="AN165" t="str">
            <v/>
          </cell>
          <cell r="AO165" t="str">
            <v>BK</v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>DB</v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 t="str">
            <v>BR</v>
          </cell>
          <cell r="AZ165" t="str">
            <v/>
          </cell>
          <cell r="BA165" t="str">
            <v/>
          </cell>
          <cell r="BB165" t="str">
            <v/>
          </cell>
          <cell r="BC165" t="str">
            <v/>
          </cell>
          <cell r="BD165" t="str">
            <v>Listnaté měkké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>Ostatní listnaté tvrdé</v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>SM,JD</v>
          </cell>
          <cell r="BO165">
            <v>40</v>
          </cell>
          <cell r="BP165" t="str">
            <v/>
          </cell>
          <cell r="BQ165" t="str">
            <v/>
          </cell>
          <cell r="BR165" t="str">
            <v/>
          </cell>
          <cell r="BS165" t="str">
            <v>BO</v>
          </cell>
          <cell r="BT165">
            <v>40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>MD</v>
          </cell>
          <cell r="BY165">
            <v>40</v>
          </cell>
          <cell r="BZ165" t="str">
            <v/>
          </cell>
          <cell r="CA165" t="str">
            <v/>
          </cell>
          <cell r="CB165" t="str">
            <v/>
          </cell>
          <cell r="CC165" t="str">
            <v>BK</v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>DB</v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>BR</v>
          </cell>
          <cell r="CN165" t="str">
            <v/>
          </cell>
          <cell r="CO165" t="str">
            <v/>
          </cell>
          <cell r="CP165" t="str">
            <v/>
          </cell>
          <cell r="CQ165" t="str">
            <v/>
          </cell>
          <cell r="CR165" t="str">
            <v>Listnaté měkké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>Ostatní listnaté tvrdé</v>
          </cell>
          <cell r="CX165" t="str">
            <v/>
          </cell>
          <cell r="CY165" t="str">
            <v/>
          </cell>
          <cell r="CZ165" t="str">
            <v/>
          </cell>
          <cell r="DA165" t="str">
            <v/>
          </cell>
          <cell r="DB165" t="str">
            <v>02.06.25 09:10:59,022585000</v>
          </cell>
          <cell r="DC165">
            <v>10000</v>
          </cell>
          <cell r="DD165">
            <v>7000.0000000000009</v>
          </cell>
          <cell r="DE165" t="str">
            <v>k5dpupy</v>
          </cell>
          <cell r="DF165" t="str">
            <v>1</v>
          </cell>
          <cell r="DG165">
            <v>2</v>
          </cell>
          <cell r="DH165">
            <v>100</v>
          </cell>
          <cell r="DI165" t="str">
            <v>5-10 tis.m3</v>
          </cell>
        </row>
        <row r="166">
          <cell r="A166">
            <v>436</v>
          </cell>
          <cell r="B166">
            <v>45807.594652777778</v>
          </cell>
          <cell r="C166" t="str">
            <v>27989313</v>
          </cell>
          <cell r="D166" t="str">
            <v>zdenek.bouse@klaustimber.cz</v>
          </cell>
          <cell r="E166" t="str">
            <v>Zdeněk Bouše</v>
          </cell>
          <cell r="F166" t="str">
            <v>777176189</v>
          </cell>
          <cell r="G166" t="str">
            <v>KLAUS Timber a.s.</v>
          </cell>
          <cell r="H166" t="str">
            <v>Plzeň-jih</v>
          </cell>
          <cell r="I166" t="str">
            <v>Kasejovice</v>
          </cell>
          <cell r="J166" t="str">
            <v>Kladrubce 1</v>
          </cell>
          <cell r="L166" t="str">
            <v>33544</v>
          </cell>
          <cell r="M166" t="str">
            <v>001</v>
          </cell>
          <cell r="N166" t="str">
            <v>Provozovna Dvorec</v>
          </cell>
          <cell r="O166" t="str">
            <v>Plzeň-jih</v>
          </cell>
          <cell r="P166" t="str">
            <v>Nepomuk - Dvorec</v>
          </cell>
          <cell r="Q166" t="str">
            <v>Průmyslová 348</v>
          </cell>
          <cell r="S166" t="str">
            <v>33503</v>
          </cell>
          <cell r="T166" t="str">
            <v>Elektronická</v>
          </cell>
          <cell r="U166" t="str">
            <v>Automobilová i železniční</v>
          </cell>
          <cell r="V166">
            <v>75000</v>
          </cell>
          <cell r="W166">
            <v>165000</v>
          </cell>
          <cell r="X166">
            <v>235000</v>
          </cell>
          <cell r="Y166">
            <v>260000</v>
          </cell>
          <cell r="Z166" t="str">
            <v>SM,JD</v>
          </cell>
          <cell r="AA166">
            <v>3</v>
          </cell>
          <cell r="AB166">
            <v>1</v>
          </cell>
          <cell r="AC166">
            <v>25</v>
          </cell>
          <cell r="AD166">
            <v>0</v>
          </cell>
          <cell r="AE166" t="str">
            <v>BO</v>
          </cell>
          <cell r="AF166">
            <v>37</v>
          </cell>
          <cell r="AG166">
            <v>4</v>
          </cell>
          <cell r="AH166">
            <v>30</v>
          </cell>
          <cell r="AI166">
            <v>0</v>
          </cell>
          <cell r="AJ166" t="str">
            <v>MD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 t="str">
            <v>BK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 t="str">
            <v>DB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 t="str">
            <v>BR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 t="str">
            <v>Listnaté měkké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 t="str">
            <v>Ostatní listnaté tvrdé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 t="str">
            <v>SM,JD</v>
          </cell>
          <cell r="BO166">
            <v>22</v>
          </cell>
          <cell r="BP166">
            <v>53</v>
          </cell>
          <cell r="BQ166">
            <v>13</v>
          </cell>
          <cell r="BR166">
            <v>55</v>
          </cell>
          <cell r="BS166" t="str">
            <v>BO</v>
          </cell>
          <cell r="BT166">
            <v>22</v>
          </cell>
          <cell r="BU166">
            <v>53</v>
          </cell>
          <cell r="BV166">
            <v>13</v>
          </cell>
          <cell r="BW166">
            <v>55</v>
          </cell>
          <cell r="BX166" t="str">
            <v>MD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 t="str">
            <v>BK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 t="str">
            <v>DB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 t="str">
            <v>BR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 t="str">
            <v>Listnaté měkké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 t="str">
            <v>Ostatní listnaté tvrdé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 t="str">
            <v>02.06.25 09:10:59,013489000</v>
          </cell>
          <cell r="DC166">
            <v>200000</v>
          </cell>
          <cell r="DD166">
            <v>6000</v>
          </cell>
          <cell r="DE166" t="str">
            <v>UWRJTQZ</v>
          </cell>
          <cell r="DF166" t="str">
            <v>1</v>
          </cell>
          <cell r="DG166">
            <v>2</v>
          </cell>
          <cell r="DH166">
            <v>100</v>
          </cell>
          <cell r="DI166" t="str">
            <v>100-200 tis.m3</v>
          </cell>
        </row>
        <row r="167">
          <cell r="A167">
            <v>438</v>
          </cell>
          <cell r="B167">
            <v>45807.595381944448</v>
          </cell>
          <cell r="C167" t="str">
            <v>63493594</v>
          </cell>
          <cell r="D167" t="str">
            <v>pospisil@drepos.cz</v>
          </cell>
          <cell r="E167" t="str">
            <v>František Pospíšil, Ing.</v>
          </cell>
          <cell r="F167" t="str">
            <v>+420 775 557 811</v>
          </cell>
          <cell r="G167" t="str">
            <v>DREPOS s.r.o.</v>
          </cell>
          <cell r="H167" t="str">
            <v>Vyškov</v>
          </cell>
          <cell r="I167" t="str">
            <v>Pustiměř</v>
          </cell>
          <cell r="J167" t="str">
            <v>Pustiměř 240</v>
          </cell>
          <cell r="L167" t="str">
            <v>68321</v>
          </cell>
          <cell r="M167" t="str">
            <v>001</v>
          </cell>
          <cell r="T167" t="str">
            <v>Manuální</v>
          </cell>
          <cell r="U167" t="str">
            <v>Automobilová</v>
          </cell>
          <cell r="V167">
            <v>7907</v>
          </cell>
          <cell r="W167">
            <v>5910</v>
          </cell>
          <cell r="X167">
            <v>5287</v>
          </cell>
          <cell r="Y167">
            <v>6700</v>
          </cell>
          <cell r="Z167" t="str">
            <v>SM,JD</v>
          </cell>
          <cell r="AA167">
            <v>12</v>
          </cell>
          <cell r="AB167">
            <v>6</v>
          </cell>
          <cell r="AC167">
            <v>42</v>
          </cell>
          <cell r="AD167">
            <v>0</v>
          </cell>
          <cell r="AE167" t="str">
            <v>BO</v>
          </cell>
          <cell r="AF167">
            <v>0</v>
          </cell>
          <cell r="AG167" t="str">
            <v/>
          </cell>
          <cell r="AH167">
            <v>30</v>
          </cell>
          <cell r="AI167" t="str">
            <v/>
          </cell>
          <cell r="AJ167" t="str">
            <v>MD</v>
          </cell>
          <cell r="AK167">
            <v>0</v>
          </cell>
          <cell r="AL167" t="str">
            <v/>
          </cell>
          <cell r="AM167">
            <v>10</v>
          </cell>
          <cell r="AN167" t="str">
            <v/>
          </cell>
          <cell r="AO167" t="str">
            <v>BK</v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>DB</v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 t="str">
            <v>BR</v>
          </cell>
          <cell r="AZ167" t="str">
            <v/>
          </cell>
          <cell r="BA167" t="str">
            <v/>
          </cell>
          <cell r="BB167" t="str">
            <v/>
          </cell>
          <cell r="BC167" t="str">
            <v/>
          </cell>
          <cell r="BD167" t="str">
            <v>Listnaté měkké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>Ostatní listnaté tvrdé</v>
          </cell>
          <cell r="BJ167" t="str">
            <v/>
          </cell>
          <cell r="BK167" t="str">
            <v/>
          </cell>
          <cell r="BL167" t="str">
            <v/>
          </cell>
          <cell r="BM167" t="str">
            <v/>
          </cell>
          <cell r="BN167" t="str">
            <v>SM,JD</v>
          </cell>
          <cell r="BO167">
            <v>25</v>
          </cell>
          <cell r="BP167">
            <v>80</v>
          </cell>
          <cell r="BQ167">
            <v>12</v>
          </cell>
          <cell r="BR167">
            <v>70</v>
          </cell>
          <cell r="BS167" t="str">
            <v>BO</v>
          </cell>
          <cell r="BT167" t="str">
            <v/>
          </cell>
          <cell r="BU167" t="str">
            <v/>
          </cell>
          <cell r="BV167">
            <v>12</v>
          </cell>
          <cell r="BW167">
            <v>70</v>
          </cell>
          <cell r="BX167" t="str">
            <v>MD</v>
          </cell>
          <cell r="BY167" t="str">
            <v/>
          </cell>
          <cell r="BZ167" t="str">
            <v/>
          </cell>
          <cell r="CA167">
            <v>12</v>
          </cell>
          <cell r="CB167">
            <v>70</v>
          </cell>
          <cell r="CC167" t="str">
            <v>BK</v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>DB</v>
          </cell>
          <cell r="CI167" t="str">
            <v/>
          </cell>
          <cell r="CJ167" t="str">
            <v/>
          </cell>
          <cell r="CK167" t="str">
            <v/>
          </cell>
          <cell r="CL167" t="str">
            <v/>
          </cell>
          <cell r="CM167" t="str">
            <v>BR</v>
          </cell>
          <cell r="CN167" t="str">
            <v/>
          </cell>
          <cell r="CO167" t="str">
            <v/>
          </cell>
          <cell r="CP167" t="str">
            <v/>
          </cell>
          <cell r="CQ167" t="str">
            <v/>
          </cell>
          <cell r="CR167" t="str">
            <v>Listnaté měkké</v>
          </cell>
          <cell r="CS167" t="str">
            <v/>
          </cell>
          <cell r="CT167" t="str">
            <v/>
          </cell>
          <cell r="CU167">
            <v>12</v>
          </cell>
          <cell r="CV167">
            <v>70</v>
          </cell>
          <cell r="CW167" t="str">
            <v>Ostatní listnaté tvrdé</v>
          </cell>
          <cell r="CX167" t="str">
            <v/>
          </cell>
          <cell r="CY167" t="str">
            <v/>
          </cell>
          <cell r="CZ167" t="str">
            <v/>
          </cell>
          <cell r="DA167" t="str">
            <v/>
          </cell>
          <cell r="DB167" t="str">
            <v>02.06.25 09:10:58,991381000</v>
          </cell>
          <cell r="DC167">
            <v>5598.5</v>
          </cell>
          <cell r="DD167">
            <v>671.81999999999994</v>
          </cell>
          <cell r="DE167" t="str">
            <v>jrmztwf</v>
          </cell>
          <cell r="DF167" t="str">
            <v>1</v>
          </cell>
          <cell r="DG167">
            <v>2</v>
          </cell>
          <cell r="DH167">
            <v>100</v>
          </cell>
          <cell r="DI167" t="str">
            <v>5-10 tis.m3</v>
          </cell>
        </row>
        <row r="168">
          <cell r="A168">
            <v>439</v>
          </cell>
          <cell r="B168">
            <v>45807.704664351855</v>
          </cell>
          <cell r="C168" t="str">
            <v>15260895</v>
          </cell>
          <cell r="D168" t="str">
            <v>pavelpoul@centrum.cz</v>
          </cell>
          <cell r="E168" t="str">
            <v>Pavel Poul</v>
          </cell>
          <cell r="F168" t="str">
            <v>+420608280959</v>
          </cell>
          <cell r="G168" t="str">
            <v>Ing. Pavel Poul</v>
          </cell>
          <cell r="H168" t="str">
            <v>Žďár nad Sázavou</v>
          </cell>
          <cell r="I168" t="str">
            <v>Kněževes</v>
          </cell>
          <cell r="J168" t="str">
            <v>Kněževes 66</v>
          </cell>
          <cell r="L168" t="str">
            <v>59444</v>
          </cell>
          <cell r="M168" t="str">
            <v>001</v>
          </cell>
          <cell r="T168" t="str">
            <v>Manuální</v>
          </cell>
          <cell r="U168" t="str">
            <v>Automobilová</v>
          </cell>
          <cell r="V168">
            <v>4800</v>
          </cell>
          <cell r="W168">
            <v>5100</v>
          </cell>
          <cell r="X168">
            <v>5300</v>
          </cell>
          <cell r="Y168">
            <v>5600</v>
          </cell>
          <cell r="Z168" t="str">
            <v>SM,JD</v>
          </cell>
          <cell r="AA168">
            <v>55</v>
          </cell>
          <cell r="AB168">
            <v>10</v>
          </cell>
          <cell r="AC168">
            <v>0</v>
          </cell>
          <cell r="AD168">
            <v>0</v>
          </cell>
          <cell r="AE168" t="str">
            <v>BO</v>
          </cell>
          <cell r="AF168">
            <v>35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>MD</v>
          </cell>
          <cell r="AK168">
            <v>0</v>
          </cell>
          <cell r="AL168" t="str">
            <v/>
          </cell>
          <cell r="AM168" t="str">
            <v/>
          </cell>
          <cell r="AN168" t="str">
            <v/>
          </cell>
          <cell r="AO168" t="str">
            <v>BK</v>
          </cell>
          <cell r="AP168">
            <v>0</v>
          </cell>
          <cell r="AQ168" t="str">
            <v/>
          </cell>
          <cell r="AR168" t="str">
            <v/>
          </cell>
          <cell r="AS168" t="str">
            <v/>
          </cell>
          <cell r="AT168" t="str">
            <v>DB</v>
          </cell>
          <cell r="AU168">
            <v>0</v>
          </cell>
          <cell r="AV168" t="str">
            <v/>
          </cell>
          <cell r="AW168" t="str">
            <v/>
          </cell>
          <cell r="AX168" t="str">
            <v/>
          </cell>
          <cell r="AY168" t="str">
            <v>BR</v>
          </cell>
          <cell r="AZ168">
            <v>0</v>
          </cell>
          <cell r="BA168" t="str">
            <v/>
          </cell>
          <cell r="BB168" t="str">
            <v/>
          </cell>
          <cell r="BC168" t="str">
            <v/>
          </cell>
          <cell r="BD168" t="str">
            <v>Listnaté měkké</v>
          </cell>
          <cell r="BE168">
            <v>0</v>
          </cell>
          <cell r="BF168" t="str">
            <v/>
          </cell>
          <cell r="BG168" t="str">
            <v/>
          </cell>
          <cell r="BH168" t="str">
            <v/>
          </cell>
          <cell r="BI168" t="str">
            <v>Ostatní listnaté tvrdé</v>
          </cell>
          <cell r="BJ168">
            <v>0</v>
          </cell>
          <cell r="BK168" t="str">
            <v/>
          </cell>
          <cell r="BL168" t="str">
            <v/>
          </cell>
          <cell r="BM168" t="str">
            <v/>
          </cell>
          <cell r="BN168" t="str">
            <v>SM,JD</v>
          </cell>
          <cell r="BO168">
            <v>15</v>
          </cell>
          <cell r="BP168">
            <v>55</v>
          </cell>
          <cell r="BQ168">
            <v>0</v>
          </cell>
          <cell r="BR168">
            <v>0</v>
          </cell>
          <cell r="BS168" t="str">
            <v>BO</v>
          </cell>
          <cell r="BT168">
            <v>20</v>
          </cell>
          <cell r="BU168">
            <v>55</v>
          </cell>
          <cell r="BV168" t="str">
            <v/>
          </cell>
          <cell r="BW168" t="str">
            <v/>
          </cell>
          <cell r="BX168" t="str">
            <v>MD</v>
          </cell>
          <cell r="BY168">
            <v>0</v>
          </cell>
          <cell r="BZ168" t="str">
            <v/>
          </cell>
          <cell r="CA168" t="str">
            <v/>
          </cell>
          <cell r="CB168" t="str">
            <v/>
          </cell>
          <cell r="CC168" t="str">
            <v>BK</v>
          </cell>
          <cell r="CD168">
            <v>0</v>
          </cell>
          <cell r="CE168" t="str">
            <v/>
          </cell>
          <cell r="CF168" t="str">
            <v/>
          </cell>
          <cell r="CG168" t="str">
            <v/>
          </cell>
          <cell r="CH168" t="str">
            <v>DB</v>
          </cell>
          <cell r="CI168">
            <v>0</v>
          </cell>
          <cell r="CJ168" t="str">
            <v/>
          </cell>
          <cell r="CK168" t="str">
            <v/>
          </cell>
          <cell r="CL168" t="str">
            <v/>
          </cell>
          <cell r="CM168" t="str">
            <v>BR</v>
          </cell>
          <cell r="CN168">
            <v>0</v>
          </cell>
          <cell r="CO168" t="str">
            <v/>
          </cell>
          <cell r="CP168" t="str">
            <v/>
          </cell>
          <cell r="CQ168" t="str">
            <v/>
          </cell>
          <cell r="CR168" t="str">
            <v>Listnaté měkké</v>
          </cell>
          <cell r="CS168">
            <v>0</v>
          </cell>
          <cell r="CT168" t="str">
            <v/>
          </cell>
          <cell r="CU168" t="str">
            <v/>
          </cell>
          <cell r="CV168" t="str">
            <v/>
          </cell>
          <cell r="CW168" t="str">
            <v>Ostatní listnaté tvrdé</v>
          </cell>
          <cell r="CX168">
            <v>0</v>
          </cell>
          <cell r="CY168" t="str">
            <v/>
          </cell>
          <cell r="CZ168" t="str">
            <v/>
          </cell>
          <cell r="DA168" t="str">
            <v/>
          </cell>
          <cell r="DB168" t="str">
            <v>02.06.25 09:10:58,982679000</v>
          </cell>
          <cell r="DC168">
            <v>5200</v>
          </cell>
          <cell r="DD168">
            <v>2860.0000000000005</v>
          </cell>
          <cell r="DE168" t="str">
            <v>dt976a</v>
          </cell>
          <cell r="DF168" t="str">
            <v>1</v>
          </cell>
          <cell r="DG168">
            <v>2</v>
          </cell>
          <cell r="DH168">
            <v>100</v>
          </cell>
          <cell r="DI168" t="str">
            <v>5-10 tis.m3</v>
          </cell>
        </row>
        <row r="169">
          <cell r="A169">
            <v>440</v>
          </cell>
          <cell r="B169">
            <v>45807.714236111111</v>
          </cell>
          <cell r="C169" t="str">
            <v>28114710</v>
          </cell>
          <cell r="D169" t="str">
            <v>becvar.petr@centrum.cz</v>
          </cell>
          <cell r="E169" t="str">
            <v>Petr Bečvář</v>
          </cell>
          <cell r="F169" t="str">
            <v>728 259 321</v>
          </cell>
          <cell r="G169" t="str">
            <v>Pila Bečvář s.r.o.</v>
          </cell>
          <cell r="H169" t="str">
            <v>Strakonice</v>
          </cell>
          <cell r="I169" t="str">
            <v>Vodňany</v>
          </cell>
          <cell r="J169" t="str">
            <v>Nádražní 1276</v>
          </cell>
          <cell r="L169" t="str">
            <v>38901</v>
          </cell>
          <cell r="M169" t="str">
            <v>001</v>
          </cell>
          <cell r="Q169" t="str">
            <v>Nádražní 1276</v>
          </cell>
          <cell r="T169" t="str">
            <v>Manuální</v>
          </cell>
          <cell r="U169" t="str">
            <v>Automobilová</v>
          </cell>
          <cell r="V169">
            <v>7200</v>
          </cell>
          <cell r="W169">
            <v>7300</v>
          </cell>
          <cell r="X169">
            <v>8600</v>
          </cell>
          <cell r="Y169">
            <v>9500</v>
          </cell>
          <cell r="Z169" t="str">
            <v>SM,JD</v>
          </cell>
          <cell r="AA169">
            <v>60</v>
          </cell>
          <cell r="AB169">
            <v>2</v>
          </cell>
          <cell r="AC169">
            <v>10</v>
          </cell>
          <cell r="AD169" t="str">
            <v/>
          </cell>
          <cell r="AE169" t="str">
            <v>BO</v>
          </cell>
          <cell r="AF169">
            <v>25</v>
          </cell>
          <cell r="AG169" t="str">
            <v/>
          </cell>
          <cell r="AH169" t="str">
            <v/>
          </cell>
          <cell r="AI169" t="str">
            <v/>
          </cell>
          <cell r="AJ169" t="str">
            <v>MD</v>
          </cell>
          <cell r="AK169">
            <v>3</v>
          </cell>
          <cell r="AL169" t="str">
            <v/>
          </cell>
          <cell r="AM169" t="str">
            <v/>
          </cell>
          <cell r="AN169" t="str">
            <v/>
          </cell>
          <cell r="AO169" t="str">
            <v>BK</v>
          </cell>
          <cell r="AP169" t="str">
            <v/>
          </cell>
          <cell r="AQ169" t="str">
            <v/>
          </cell>
          <cell r="AR169" t="str">
            <v/>
          </cell>
          <cell r="AS169" t="str">
            <v/>
          </cell>
          <cell r="AT169" t="str">
            <v>DB</v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>BR</v>
          </cell>
          <cell r="AZ169" t="str">
            <v/>
          </cell>
          <cell r="BA169" t="str">
            <v/>
          </cell>
          <cell r="BB169" t="str">
            <v/>
          </cell>
          <cell r="BC169" t="str">
            <v/>
          </cell>
          <cell r="BD169" t="str">
            <v>Listnaté měkké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>Ostatní listnaté tvrdé</v>
          </cell>
          <cell r="BJ169" t="str">
            <v/>
          </cell>
          <cell r="BK169" t="str">
            <v/>
          </cell>
          <cell r="BL169" t="str">
            <v/>
          </cell>
          <cell r="BM169" t="str">
            <v/>
          </cell>
          <cell r="BN169" t="str">
            <v>SM,JD</v>
          </cell>
          <cell r="BO169">
            <v>20</v>
          </cell>
          <cell r="BP169">
            <v>45</v>
          </cell>
          <cell r="BQ169">
            <v>18</v>
          </cell>
          <cell r="BR169">
            <v>45</v>
          </cell>
          <cell r="BS169" t="str">
            <v>BO</v>
          </cell>
          <cell r="BT169">
            <v>22</v>
          </cell>
          <cell r="BU169">
            <v>45</v>
          </cell>
          <cell r="BV169">
            <v>18</v>
          </cell>
          <cell r="BW169">
            <v>45</v>
          </cell>
          <cell r="BX169" t="str">
            <v>MD</v>
          </cell>
          <cell r="BY169">
            <v>22</v>
          </cell>
          <cell r="BZ169">
            <v>45</v>
          </cell>
          <cell r="CA169">
            <v>18</v>
          </cell>
          <cell r="CB169">
            <v>45</v>
          </cell>
          <cell r="CC169" t="str">
            <v>BK</v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>DB</v>
          </cell>
          <cell r="CI169" t="str">
            <v/>
          </cell>
          <cell r="CJ169" t="str">
            <v/>
          </cell>
          <cell r="CK169" t="str">
            <v/>
          </cell>
          <cell r="CL169" t="str">
            <v/>
          </cell>
          <cell r="CM169" t="str">
            <v>BR</v>
          </cell>
          <cell r="CN169" t="str">
            <v/>
          </cell>
          <cell r="CO169" t="str">
            <v/>
          </cell>
          <cell r="CP169" t="str">
            <v/>
          </cell>
          <cell r="CQ169" t="str">
            <v/>
          </cell>
          <cell r="CR169" t="str">
            <v>Listnaté měkké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>Ostatní listnaté tvrdé</v>
          </cell>
          <cell r="CX169" t="str">
            <v/>
          </cell>
          <cell r="CY169" t="str">
            <v/>
          </cell>
          <cell r="CZ169" t="str">
            <v/>
          </cell>
          <cell r="DA169" t="str">
            <v/>
          </cell>
          <cell r="DB169" t="str">
            <v>02.06.25 09:10:58,972528000</v>
          </cell>
          <cell r="DC169">
            <v>7950</v>
          </cell>
          <cell r="DD169">
            <v>4770</v>
          </cell>
          <cell r="DE169" t="str">
            <v>aefg55x</v>
          </cell>
          <cell r="DF169" t="str">
            <v>1</v>
          </cell>
          <cell r="DG169">
            <v>2</v>
          </cell>
          <cell r="DH169">
            <v>100</v>
          </cell>
          <cell r="DI169" t="str">
            <v>5-10 tis.m3</v>
          </cell>
        </row>
        <row r="170">
          <cell r="A170">
            <v>442</v>
          </cell>
          <cell r="B170">
            <v>45808.159768518519</v>
          </cell>
          <cell r="C170" t="str">
            <v>07354151</v>
          </cell>
          <cell r="D170" t="str">
            <v>info@pilasindler.cz</v>
          </cell>
          <cell r="E170" t="str">
            <v>Ing. Tomáš Šindler</v>
          </cell>
          <cell r="F170" t="str">
            <v>728 005 899</v>
          </cell>
          <cell r="G170" t="str">
            <v>PILER MORAVIA s.r.o.</v>
          </cell>
          <cell r="H170" t="str">
            <v>Šumperk</v>
          </cell>
          <cell r="I170" t="str">
            <v>Šumperk</v>
          </cell>
          <cell r="J170" t="str">
            <v>Mánesova 28</v>
          </cell>
          <cell r="L170" t="str">
            <v>78701</v>
          </cell>
          <cell r="M170" t="str">
            <v>001</v>
          </cell>
          <cell r="O170" t="str">
            <v>Šumperk</v>
          </cell>
          <cell r="P170" t="str">
            <v>Rapotín</v>
          </cell>
          <cell r="Q170" t="str">
            <v>Na Střelnici 743</v>
          </cell>
          <cell r="S170" t="str">
            <v>78813</v>
          </cell>
          <cell r="T170" t="str">
            <v>Manuální</v>
          </cell>
          <cell r="U170" t="str">
            <v>Automobilová</v>
          </cell>
          <cell r="V170">
            <v>1630</v>
          </cell>
          <cell r="W170">
            <v>1775</v>
          </cell>
          <cell r="X170">
            <v>3057</v>
          </cell>
          <cell r="Y170">
            <v>3500</v>
          </cell>
          <cell r="Z170" t="str">
            <v>SM,JD</v>
          </cell>
          <cell r="AA170">
            <v>19</v>
          </cell>
          <cell r="AB170">
            <v>9</v>
          </cell>
          <cell r="AC170">
            <v>20</v>
          </cell>
          <cell r="AD170">
            <v>15</v>
          </cell>
          <cell r="AE170" t="str">
            <v>BO</v>
          </cell>
          <cell r="AF170" t="str">
            <v/>
          </cell>
          <cell r="AG170" t="str">
            <v/>
          </cell>
          <cell r="AH170">
            <v>15</v>
          </cell>
          <cell r="AI170" t="str">
            <v/>
          </cell>
          <cell r="AJ170" t="str">
            <v>MD</v>
          </cell>
          <cell r="AK170">
            <v>10</v>
          </cell>
          <cell r="AL170" t="str">
            <v/>
          </cell>
          <cell r="AM170" t="str">
            <v/>
          </cell>
          <cell r="AN170" t="str">
            <v/>
          </cell>
          <cell r="AO170" t="str">
            <v>BK</v>
          </cell>
          <cell r="AP170" t="str">
            <v/>
          </cell>
          <cell r="AQ170" t="str">
            <v/>
          </cell>
          <cell r="AR170" t="str">
            <v/>
          </cell>
          <cell r="AS170">
            <v>2</v>
          </cell>
          <cell r="AT170" t="str">
            <v>DB</v>
          </cell>
          <cell r="AU170">
            <v>3</v>
          </cell>
          <cell r="AV170" t="str">
            <v/>
          </cell>
          <cell r="AW170" t="str">
            <v/>
          </cell>
          <cell r="AX170" t="str">
            <v/>
          </cell>
          <cell r="AY170" t="str">
            <v>BR</v>
          </cell>
          <cell r="AZ170" t="str">
            <v/>
          </cell>
          <cell r="BA170" t="str">
            <v/>
          </cell>
          <cell r="BB170" t="str">
            <v/>
          </cell>
          <cell r="BC170">
            <v>3</v>
          </cell>
          <cell r="BD170" t="str">
            <v>Listnaté měkké</v>
          </cell>
          <cell r="BE170" t="str">
            <v/>
          </cell>
          <cell r="BF170" t="str">
            <v/>
          </cell>
          <cell r="BG170" t="str">
            <v/>
          </cell>
          <cell r="BH170">
            <v>1</v>
          </cell>
          <cell r="BI170" t="str">
            <v>Ostatní listnaté tvrdé</v>
          </cell>
          <cell r="BJ170" t="str">
            <v/>
          </cell>
          <cell r="BK170" t="str">
            <v/>
          </cell>
          <cell r="BL170" t="str">
            <v/>
          </cell>
          <cell r="BM170">
            <v>3</v>
          </cell>
          <cell r="BN170" t="str">
            <v>SM,JD</v>
          </cell>
          <cell r="BO170">
            <v>20</v>
          </cell>
          <cell r="BP170">
            <v>80</v>
          </cell>
          <cell r="BQ170">
            <v>13</v>
          </cell>
          <cell r="BR170">
            <v>20</v>
          </cell>
          <cell r="BS170" t="str">
            <v>BO</v>
          </cell>
          <cell r="BT170">
            <v>20</v>
          </cell>
          <cell r="BU170">
            <v>80</v>
          </cell>
          <cell r="BV170">
            <v>13</v>
          </cell>
          <cell r="BW170">
            <v>20</v>
          </cell>
          <cell r="BX170" t="str">
            <v>MD</v>
          </cell>
          <cell r="BY170">
            <v>20</v>
          </cell>
          <cell r="BZ170">
            <v>80</v>
          </cell>
          <cell r="CA170">
            <v>13</v>
          </cell>
          <cell r="CB170">
            <v>20</v>
          </cell>
          <cell r="CC170" t="str">
            <v>BK</v>
          </cell>
          <cell r="CD170">
            <v>20</v>
          </cell>
          <cell r="CE170">
            <v>40</v>
          </cell>
          <cell r="CF170">
            <v>10</v>
          </cell>
          <cell r="CG170">
            <v>45</v>
          </cell>
          <cell r="CH170" t="str">
            <v>DB</v>
          </cell>
          <cell r="CI170">
            <v>25</v>
          </cell>
          <cell r="CJ170">
            <v>50</v>
          </cell>
          <cell r="CK170">
            <v>10</v>
          </cell>
          <cell r="CL170">
            <v>45</v>
          </cell>
          <cell r="CM170" t="str">
            <v>BR</v>
          </cell>
          <cell r="CN170">
            <v>30</v>
          </cell>
          <cell r="CO170">
            <v>50</v>
          </cell>
          <cell r="CP170">
            <v>10</v>
          </cell>
          <cell r="CQ170">
            <v>45</v>
          </cell>
          <cell r="CR170" t="str">
            <v>Listnaté měkké</v>
          </cell>
          <cell r="CS170">
            <v>30</v>
          </cell>
          <cell r="CT170">
            <v>50</v>
          </cell>
          <cell r="CU170">
            <v>10</v>
          </cell>
          <cell r="CV170">
            <v>45</v>
          </cell>
          <cell r="CW170" t="str">
            <v>Ostatní listnaté tvrdé</v>
          </cell>
          <cell r="CX170">
            <v>30</v>
          </cell>
          <cell r="CY170">
            <v>50</v>
          </cell>
          <cell r="CZ170">
            <v>10</v>
          </cell>
          <cell r="DA170">
            <v>45</v>
          </cell>
          <cell r="DB170" t="str">
            <v>02.06.25 09:10:58,958756000</v>
          </cell>
          <cell r="DC170">
            <v>2416</v>
          </cell>
          <cell r="DD170">
            <v>459.04</v>
          </cell>
          <cell r="DE170" t="str">
            <v>qg7g28i</v>
          </cell>
          <cell r="DF170" t="str">
            <v>1</v>
          </cell>
          <cell r="DG170">
            <v>2</v>
          </cell>
          <cell r="DH170">
            <v>100</v>
          </cell>
          <cell r="DI170" t="str">
            <v>do 2,5 tis.m3</v>
          </cell>
        </row>
        <row r="171">
          <cell r="A171">
            <v>443</v>
          </cell>
          <cell r="B171">
            <v>45808.213692129626</v>
          </cell>
          <cell r="C171" t="str">
            <v>29266351</v>
          </cell>
          <cell r="D171" t="str">
            <v>drevoproks@seznam.cz</v>
          </cell>
          <cell r="E171" t="str">
            <v>Prokš František</v>
          </cell>
          <cell r="F171" t="str">
            <v>777298758</v>
          </cell>
          <cell r="G171" t="str">
            <v>Dřevovýroba Prokš, s.r.o.</v>
          </cell>
          <cell r="H171" t="str">
            <v>Jihlava</v>
          </cell>
          <cell r="I171" t="str">
            <v>Hladov</v>
          </cell>
          <cell r="J171" t="str">
            <v>Hladov 80</v>
          </cell>
          <cell r="L171" t="str">
            <v>58833</v>
          </cell>
          <cell r="M171" t="str">
            <v>001</v>
          </cell>
          <cell r="O171" t="str">
            <v>Jihlava</v>
          </cell>
          <cell r="P171" t="str">
            <v>Hladov</v>
          </cell>
          <cell r="Q171" t="str">
            <v>Hladov 80</v>
          </cell>
          <cell r="S171" t="str">
            <v>58833</v>
          </cell>
          <cell r="T171" t="str">
            <v>Manuální</v>
          </cell>
          <cell r="U171" t="str">
            <v>Automobilová</v>
          </cell>
          <cell r="V171">
            <v>4343</v>
          </cell>
          <cell r="W171">
            <v>3670</v>
          </cell>
          <cell r="X171">
            <v>3907</v>
          </cell>
          <cell r="Y171">
            <v>3900</v>
          </cell>
          <cell r="Z171" t="str">
            <v>SM,JD</v>
          </cell>
          <cell r="AA171">
            <v>30</v>
          </cell>
          <cell r="AB171">
            <v>40</v>
          </cell>
          <cell r="AC171" t="str">
            <v/>
          </cell>
          <cell r="AD171" t="str">
            <v/>
          </cell>
          <cell r="AE171" t="str">
            <v>BO</v>
          </cell>
          <cell r="AF171">
            <v>30</v>
          </cell>
          <cell r="AG171" t="str">
            <v/>
          </cell>
          <cell r="AH171" t="str">
            <v/>
          </cell>
          <cell r="AI171" t="str">
            <v/>
          </cell>
          <cell r="AJ171" t="str">
            <v>MD</v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>BK</v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>DB</v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>BR</v>
          </cell>
          <cell r="AZ171" t="str">
            <v/>
          </cell>
          <cell r="BA171" t="str">
            <v/>
          </cell>
          <cell r="BB171" t="str">
            <v/>
          </cell>
          <cell r="BC171" t="str">
            <v/>
          </cell>
          <cell r="BD171" t="str">
            <v>Listnaté měkké</v>
          </cell>
          <cell r="BE171" t="str">
            <v/>
          </cell>
          <cell r="BF171" t="str">
            <v/>
          </cell>
          <cell r="BG171" t="str">
            <v/>
          </cell>
          <cell r="BH171" t="str">
            <v/>
          </cell>
          <cell r="BI171" t="str">
            <v>Ostatní listnaté tvrdé</v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>SM,JD</v>
          </cell>
          <cell r="BO171">
            <v>20</v>
          </cell>
          <cell r="BP171">
            <v>80</v>
          </cell>
          <cell r="BQ171">
            <v>20</v>
          </cell>
          <cell r="BR171">
            <v>80</v>
          </cell>
          <cell r="BS171" t="str">
            <v>BO</v>
          </cell>
          <cell r="BT171">
            <v>20</v>
          </cell>
          <cell r="BU171">
            <v>80</v>
          </cell>
          <cell r="BV171">
            <v>20</v>
          </cell>
          <cell r="BW171">
            <v>80</v>
          </cell>
          <cell r="BX171" t="str">
            <v>MD</v>
          </cell>
          <cell r="BY171">
            <v>20</v>
          </cell>
          <cell r="BZ171">
            <v>80</v>
          </cell>
          <cell r="CA171">
            <v>20</v>
          </cell>
          <cell r="CB171">
            <v>80</v>
          </cell>
          <cell r="CC171" t="str">
            <v>BK</v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>DB</v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>BR</v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>Listnaté měkké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>Ostatní listnaté tvrdé</v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>02.06.25 09:10:58,949463000</v>
          </cell>
          <cell r="DC171">
            <v>3788.5</v>
          </cell>
          <cell r="DD171">
            <v>1136.55</v>
          </cell>
          <cell r="DE171" t="str">
            <v>ky2ze6f</v>
          </cell>
          <cell r="DF171" t="str">
            <v>1</v>
          </cell>
          <cell r="DG171">
            <v>2</v>
          </cell>
          <cell r="DH171">
            <v>100</v>
          </cell>
          <cell r="DI171" t="str">
            <v>2,5-5 tis.m3</v>
          </cell>
        </row>
        <row r="172">
          <cell r="A172">
            <v>444</v>
          </cell>
          <cell r="B172">
            <v>45808.24726851852</v>
          </cell>
          <cell r="C172" t="str">
            <v>25869400</v>
          </cell>
          <cell r="D172" t="str">
            <v>gatro@email.cz</v>
          </cell>
          <cell r="E172" t="str">
            <v>Ing.Vladimir Gahura</v>
          </cell>
          <cell r="F172" t="str">
            <v>603180223</v>
          </cell>
          <cell r="G172" t="str">
            <v>Gatro s.r.o.</v>
          </cell>
          <cell r="H172" t="str">
            <v>Bruntál</v>
          </cell>
          <cell r="I172" t="str">
            <v>Rýmařov</v>
          </cell>
          <cell r="J172" t="str">
            <v>Třída Hrdinů 49</v>
          </cell>
          <cell r="L172" t="str">
            <v>79501</v>
          </cell>
          <cell r="M172" t="str">
            <v>001</v>
          </cell>
          <cell r="Q172" t="str">
            <v>Třída Hrdinů 49</v>
          </cell>
          <cell r="T172" t="str">
            <v>Manuální</v>
          </cell>
          <cell r="U172" t="str">
            <v>Automobilová i železniční</v>
          </cell>
          <cell r="V172">
            <v>6100</v>
          </cell>
          <cell r="W172">
            <v>5200</v>
          </cell>
          <cell r="X172">
            <v>5150</v>
          </cell>
          <cell r="Y172">
            <v>6000</v>
          </cell>
          <cell r="Z172" t="str">
            <v>SM,JD</v>
          </cell>
          <cell r="AA172">
            <v>0</v>
          </cell>
          <cell r="AB172" t="str">
            <v/>
          </cell>
          <cell r="AC172">
            <v>95</v>
          </cell>
          <cell r="AD172" t="str">
            <v/>
          </cell>
          <cell r="AE172" t="str">
            <v>BO</v>
          </cell>
          <cell r="AF172" t="str">
            <v/>
          </cell>
          <cell r="AG172" t="str">
            <v/>
          </cell>
          <cell r="AH172">
            <v>2</v>
          </cell>
          <cell r="AI172" t="str">
            <v/>
          </cell>
          <cell r="AJ172" t="str">
            <v>MD</v>
          </cell>
          <cell r="AK172" t="str">
            <v/>
          </cell>
          <cell r="AL172" t="str">
            <v/>
          </cell>
          <cell r="AM172">
            <v>3</v>
          </cell>
          <cell r="AN172" t="str">
            <v/>
          </cell>
          <cell r="AO172" t="str">
            <v>BK</v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>DB</v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>BR</v>
          </cell>
          <cell r="AZ172" t="str">
            <v/>
          </cell>
          <cell r="BA172" t="str">
            <v/>
          </cell>
          <cell r="BB172" t="str">
            <v/>
          </cell>
          <cell r="BC172" t="str">
            <v/>
          </cell>
          <cell r="BD172" t="str">
            <v>Listnaté měkké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>Ostatní listnaté tvrdé</v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>SM,JD</v>
          </cell>
          <cell r="BO172" t="str">
            <v/>
          </cell>
          <cell r="BP172" t="str">
            <v/>
          </cell>
          <cell r="BQ172">
            <v>15</v>
          </cell>
          <cell r="BR172">
            <v>80</v>
          </cell>
          <cell r="BS172" t="str">
            <v>BO</v>
          </cell>
          <cell r="BT172" t="str">
            <v/>
          </cell>
          <cell r="BU172" t="str">
            <v/>
          </cell>
          <cell r="BV172">
            <v>15</v>
          </cell>
          <cell r="BW172">
            <v>80</v>
          </cell>
          <cell r="BX172" t="str">
            <v>MD</v>
          </cell>
          <cell r="BY172" t="str">
            <v/>
          </cell>
          <cell r="BZ172" t="str">
            <v/>
          </cell>
          <cell r="CA172">
            <v>15</v>
          </cell>
          <cell r="CB172">
            <v>80</v>
          </cell>
          <cell r="CC172" t="str">
            <v>BK</v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>DB</v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>BR</v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>Listnaté měkké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>Ostatní listnaté tvrdé</v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>02.06.25 09:10:58,942730000</v>
          </cell>
          <cell r="DC172">
            <v>5175</v>
          </cell>
          <cell r="DD172">
            <v>0</v>
          </cell>
          <cell r="DE172" t="str">
            <v>nbkp6gg</v>
          </cell>
          <cell r="DF172" t="str">
            <v>1</v>
          </cell>
          <cell r="DG172">
            <v>2</v>
          </cell>
          <cell r="DH172">
            <v>100</v>
          </cell>
          <cell r="DI172" t="str">
            <v>5-10 tis.m3</v>
          </cell>
        </row>
        <row r="173">
          <cell r="A173">
            <v>445</v>
          </cell>
          <cell r="B173">
            <v>45808.30232638889</v>
          </cell>
          <cell r="C173" t="str">
            <v>17843677</v>
          </cell>
          <cell r="D173" t="str">
            <v>kral@svolobchodni.cz</v>
          </cell>
          <cell r="E173" t="str">
            <v>Ing. Petr Král</v>
          </cell>
          <cell r="F173" t="str">
            <v>739547549</v>
          </cell>
          <cell r="G173" t="str">
            <v>SVOL obchodní s.r.o.</v>
          </cell>
          <cell r="H173" t="str">
            <v>Pelhřimov</v>
          </cell>
          <cell r="I173" t="str">
            <v>Pelhřimov</v>
          </cell>
          <cell r="J173" t="str">
            <v>K SIlu 1980</v>
          </cell>
          <cell r="L173" t="str">
            <v>39301</v>
          </cell>
          <cell r="M173" t="str">
            <v>003</v>
          </cell>
          <cell r="N173" t="str">
            <v>Pila Kinský Dal Borgo a.s.</v>
          </cell>
          <cell r="O173" t="str">
            <v>Hradec Králové</v>
          </cell>
          <cell r="P173" t="str">
            <v>Chlumec nad Cidlinou</v>
          </cell>
          <cell r="Q173" t="str">
            <v>Spravedlnost 100</v>
          </cell>
          <cell r="S173" t="str">
            <v>50351</v>
          </cell>
          <cell r="T173" t="str">
            <v>Manuální</v>
          </cell>
          <cell r="U173" t="str">
            <v>Automobilová</v>
          </cell>
          <cell r="V173">
            <v>11332</v>
          </cell>
          <cell r="W173">
            <v>10588</v>
          </cell>
          <cell r="X173">
            <v>11703</v>
          </cell>
          <cell r="Y173">
            <v>13000</v>
          </cell>
          <cell r="Z173" t="str">
            <v>SM,JD</v>
          </cell>
          <cell r="AA173">
            <v>0</v>
          </cell>
          <cell r="AB173" t="str">
            <v/>
          </cell>
          <cell r="AC173" t="str">
            <v/>
          </cell>
          <cell r="AD173" t="str">
            <v/>
          </cell>
          <cell r="AE173" t="str">
            <v>BO</v>
          </cell>
          <cell r="AF173" t="str">
            <v/>
          </cell>
          <cell r="AG173" t="str">
            <v/>
          </cell>
          <cell r="AH173" t="str">
            <v/>
          </cell>
          <cell r="AI173" t="str">
            <v/>
          </cell>
          <cell r="AJ173" t="str">
            <v>MD</v>
          </cell>
          <cell r="AK173" t="str">
            <v/>
          </cell>
          <cell r="AL173" t="str">
            <v/>
          </cell>
          <cell r="AM173" t="str">
            <v/>
          </cell>
          <cell r="AN173" t="str">
            <v/>
          </cell>
          <cell r="AO173" t="str">
            <v>BK</v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>DB</v>
          </cell>
          <cell r="AU173">
            <v>90</v>
          </cell>
          <cell r="AV173" t="str">
            <v/>
          </cell>
          <cell r="AW173" t="str">
            <v/>
          </cell>
          <cell r="AX173" t="str">
            <v/>
          </cell>
          <cell r="AY173" t="str">
            <v>BR</v>
          </cell>
          <cell r="AZ173" t="str">
            <v/>
          </cell>
          <cell r="BA173" t="str">
            <v/>
          </cell>
          <cell r="BB173" t="str">
            <v/>
          </cell>
          <cell r="BC173" t="str">
            <v/>
          </cell>
          <cell r="BD173" t="str">
            <v>Listnaté měkké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>Ostatní listnaté tvrdé</v>
          </cell>
          <cell r="BJ173">
            <v>10</v>
          </cell>
          <cell r="BK173" t="str">
            <v/>
          </cell>
          <cell r="BL173" t="str">
            <v/>
          </cell>
          <cell r="BM173" t="str">
            <v/>
          </cell>
          <cell r="BN173" t="str">
            <v>SM,JD</v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 t="str">
            <v>BO</v>
          </cell>
          <cell r="BT173" t="str">
            <v/>
          </cell>
          <cell r="BU173" t="str">
            <v/>
          </cell>
          <cell r="BV173" t="str">
            <v/>
          </cell>
          <cell r="BW173" t="str">
            <v/>
          </cell>
          <cell r="BX173" t="str">
            <v>MD</v>
          </cell>
          <cell r="BY173" t="str">
            <v/>
          </cell>
          <cell r="BZ173" t="str">
            <v/>
          </cell>
          <cell r="CA173" t="str">
            <v/>
          </cell>
          <cell r="CB173" t="str">
            <v/>
          </cell>
          <cell r="CC173" t="str">
            <v>BK</v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>DB</v>
          </cell>
          <cell r="CI173">
            <v>33</v>
          </cell>
          <cell r="CJ173">
            <v>90</v>
          </cell>
          <cell r="CK173" t="str">
            <v/>
          </cell>
          <cell r="CL173" t="str">
            <v/>
          </cell>
          <cell r="CM173" t="str">
            <v>BR</v>
          </cell>
          <cell r="CN173" t="str">
            <v/>
          </cell>
          <cell r="CO173" t="str">
            <v/>
          </cell>
          <cell r="CP173" t="str">
            <v/>
          </cell>
          <cell r="CQ173" t="str">
            <v/>
          </cell>
          <cell r="CR173" t="str">
            <v>Listnaté měkké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>Ostatní listnaté tvrdé</v>
          </cell>
          <cell r="CX173">
            <v>35</v>
          </cell>
          <cell r="CY173">
            <v>90</v>
          </cell>
          <cell r="CZ173" t="str">
            <v/>
          </cell>
          <cell r="DA173" t="str">
            <v/>
          </cell>
          <cell r="DB173" t="str">
            <v>02.06.25 09:10:58,934884000</v>
          </cell>
          <cell r="DC173">
            <v>11145.5</v>
          </cell>
          <cell r="DD173">
            <v>0</v>
          </cell>
          <cell r="DE173" t="str">
            <v>3bhxr9</v>
          </cell>
          <cell r="DF173" t="str">
            <v>1</v>
          </cell>
          <cell r="DG173">
            <v>2</v>
          </cell>
          <cell r="DH173">
            <v>100</v>
          </cell>
          <cell r="DI173" t="str">
            <v>10-20 tis.m3</v>
          </cell>
        </row>
        <row r="174">
          <cell r="A174">
            <v>447</v>
          </cell>
          <cell r="B174">
            <v>45808.343090277776</v>
          </cell>
          <cell r="C174" t="str">
            <v>07783183</v>
          </cell>
          <cell r="D174" t="str">
            <v>pilapavelvlcek@seznam.cz</v>
          </cell>
          <cell r="E174" t="str">
            <v>Vlcek Pavel</v>
          </cell>
          <cell r="F174" t="str">
            <v>605251092</v>
          </cell>
          <cell r="G174" t="str">
            <v>LARIX VLČEK s.r.o.</v>
          </cell>
          <cell r="H174" t="str">
            <v>Opava</v>
          </cell>
          <cell r="I174" t="str">
            <v>Branka u Opavy</v>
          </cell>
          <cell r="J174" t="str">
            <v>Cihelni 274</v>
          </cell>
          <cell r="L174" t="str">
            <v>74741</v>
          </cell>
          <cell r="M174" t="str">
            <v>001</v>
          </cell>
          <cell r="Q174" t="str">
            <v>Cihelní 274</v>
          </cell>
          <cell r="T174" t="str">
            <v>Manuální</v>
          </cell>
          <cell r="U174" t="str">
            <v>Automobilová</v>
          </cell>
          <cell r="V174">
            <v>17800</v>
          </cell>
          <cell r="W174">
            <v>19300</v>
          </cell>
          <cell r="X174">
            <v>22300</v>
          </cell>
          <cell r="Y174">
            <v>23300</v>
          </cell>
          <cell r="Z174" t="str">
            <v>SM,JD</v>
          </cell>
          <cell r="AA174">
            <v>15</v>
          </cell>
          <cell r="AB174" t="str">
            <v/>
          </cell>
          <cell r="AC174" t="str">
            <v/>
          </cell>
          <cell r="AD174" t="str">
            <v/>
          </cell>
          <cell r="AE174" t="str">
            <v>BO</v>
          </cell>
          <cell r="AF174">
            <v>3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>MD</v>
          </cell>
          <cell r="AK174">
            <v>82</v>
          </cell>
          <cell r="AL174" t="str">
            <v/>
          </cell>
          <cell r="AM174" t="str">
            <v/>
          </cell>
          <cell r="AN174" t="str">
            <v/>
          </cell>
          <cell r="AO174" t="str">
            <v>BK</v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>DB</v>
          </cell>
          <cell r="AU174" t="str">
            <v/>
          </cell>
          <cell r="AV174" t="str">
            <v/>
          </cell>
          <cell r="AW174" t="str">
            <v/>
          </cell>
          <cell r="AX174" t="str">
            <v/>
          </cell>
          <cell r="AY174" t="str">
            <v>BR</v>
          </cell>
          <cell r="AZ174" t="str">
            <v/>
          </cell>
          <cell r="BA174" t="str">
            <v/>
          </cell>
          <cell r="BB174" t="str">
            <v/>
          </cell>
          <cell r="BC174" t="str">
            <v/>
          </cell>
          <cell r="BD174" t="str">
            <v>Listnaté měkké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>Ostatní listnaté tvrdé</v>
          </cell>
          <cell r="BJ174" t="str">
            <v/>
          </cell>
          <cell r="BK174" t="str">
            <v/>
          </cell>
          <cell r="BL174" t="str">
            <v/>
          </cell>
          <cell r="BM174" t="str">
            <v/>
          </cell>
          <cell r="BN174" t="str">
            <v>SM,JD</v>
          </cell>
          <cell r="BO174">
            <v>16</v>
          </cell>
          <cell r="BP174">
            <v>40</v>
          </cell>
          <cell r="BQ174" t="str">
            <v/>
          </cell>
          <cell r="BR174" t="str">
            <v/>
          </cell>
          <cell r="BS174" t="str">
            <v>BO</v>
          </cell>
          <cell r="BT174">
            <v>20</v>
          </cell>
          <cell r="BU174">
            <v>50</v>
          </cell>
          <cell r="BV174" t="str">
            <v/>
          </cell>
          <cell r="BW174" t="str">
            <v/>
          </cell>
          <cell r="BX174" t="str">
            <v>MD</v>
          </cell>
          <cell r="BY174">
            <v>18</v>
          </cell>
          <cell r="BZ174">
            <v>50</v>
          </cell>
          <cell r="CA174" t="str">
            <v/>
          </cell>
          <cell r="CB174" t="str">
            <v/>
          </cell>
          <cell r="CC174" t="str">
            <v>BK</v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>DB</v>
          </cell>
          <cell r="CI174" t="str">
            <v/>
          </cell>
          <cell r="CJ174" t="str">
            <v/>
          </cell>
          <cell r="CK174" t="str">
            <v/>
          </cell>
          <cell r="CL174" t="str">
            <v/>
          </cell>
          <cell r="CM174" t="str">
            <v>BR</v>
          </cell>
          <cell r="CN174" t="str">
            <v/>
          </cell>
          <cell r="CO174" t="str">
            <v/>
          </cell>
          <cell r="CP174" t="str">
            <v/>
          </cell>
          <cell r="CQ174" t="str">
            <v/>
          </cell>
          <cell r="CR174" t="str">
            <v>Listnaté měkké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>Ostatní listnaté tvrdé</v>
          </cell>
          <cell r="CX174" t="str">
            <v/>
          </cell>
          <cell r="CY174" t="str">
            <v/>
          </cell>
          <cell r="CZ174" t="str">
            <v/>
          </cell>
          <cell r="DA174" t="str">
            <v/>
          </cell>
          <cell r="DB174" t="str">
            <v>02.06.25 09:10:58,918553000</v>
          </cell>
          <cell r="DC174">
            <v>20800</v>
          </cell>
          <cell r="DD174">
            <v>3120</v>
          </cell>
          <cell r="DF174" t="str">
            <v>1</v>
          </cell>
          <cell r="DG174">
            <v>2</v>
          </cell>
          <cell r="DH174">
            <v>100</v>
          </cell>
          <cell r="DI174" t="str">
            <v>20-50 tis.m3</v>
          </cell>
        </row>
        <row r="175">
          <cell r="A175">
            <v>448</v>
          </cell>
          <cell r="B175">
            <v>45808.347986111112</v>
          </cell>
          <cell r="C175" t="str">
            <v>05434661</v>
          </cell>
          <cell r="D175" t="str">
            <v>surylubomirdrevo@seznam.cz</v>
          </cell>
          <cell r="E175" t="str">
            <v>Surý Lubomír</v>
          </cell>
          <cell r="F175" t="str">
            <v>737325402</v>
          </cell>
          <cell r="G175" t="str">
            <v>PILA SURÝ s.r.o.</v>
          </cell>
          <cell r="H175" t="str">
            <v>Vsetín</v>
          </cell>
          <cell r="I175" t="str">
            <v>Hošťálková</v>
          </cell>
          <cell r="J175" t="str">
            <v>Hošťálková 642</v>
          </cell>
          <cell r="L175" t="str">
            <v>75622</v>
          </cell>
          <cell r="M175" t="str">
            <v>000</v>
          </cell>
          <cell r="Q175" t="str">
            <v>Hošťálková 642</v>
          </cell>
          <cell r="T175" t="str">
            <v>Elektronická</v>
          </cell>
          <cell r="U175" t="str">
            <v>Automobilová</v>
          </cell>
          <cell r="V175">
            <v>34001</v>
          </cell>
          <cell r="W175">
            <v>31178</v>
          </cell>
          <cell r="X175">
            <v>25030</v>
          </cell>
          <cell r="Y175">
            <v>35500</v>
          </cell>
          <cell r="Z175" t="str">
            <v>SM,JD</v>
          </cell>
          <cell r="AA175">
            <v>48</v>
          </cell>
          <cell r="AB175">
            <v>41</v>
          </cell>
          <cell r="AC175">
            <v>9</v>
          </cell>
          <cell r="AD175" t="str">
            <v/>
          </cell>
          <cell r="AE175" t="str">
            <v>BO</v>
          </cell>
          <cell r="AF175">
            <v>2</v>
          </cell>
          <cell r="AG175" t="str">
            <v/>
          </cell>
          <cell r="AH175" t="str">
            <v/>
          </cell>
          <cell r="AI175" t="str">
            <v/>
          </cell>
          <cell r="AJ175" t="str">
            <v>MD</v>
          </cell>
          <cell r="AK175" t="str">
            <v/>
          </cell>
          <cell r="AL175" t="str">
            <v/>
          </cell>
          <cell r="AM175" t="str">
            <v/>
          </cell>
          <cell r="AN175" t="str">
            <v/>
          </cell>
          <cell r="AO175" t="str">
            <v>BK</v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 t="str">
            <v>DB</v>
          </cell>
          <cell r="AU175" t="str">
            <v/>
          </cell>
          <cell r="AV175" t="str">
            <v/>
          </cell>
          <cell r="AW175" t="str">
            <v/>
          </cell>
          <cell r="AX175" t="str">
            <v/>
          </cell>
          <cell r="AY175" t="str">
            <v>BR</v>
          </cell>
          <cell r="AZ175" t="str">
            <v/>
          </cell>
          <cell r="BA175" t="str">
            <v/>
          </cell>
          <cell r="BB175" t="str">
            <v/>
          </cell>
          <cell r="BC175" t="str">
            <v/>
          </cell>
          <cell r="BD175" t="str">
            <v>Listnaté měkké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>Ostatní listnaté tvrdé</v>
          </cell>
          <cell r="BJ175" t="str">
            <v/>
          </cell>
          <cell r="BK175" t="str">
            <v/>
          </cell>
          <cell r="BL175" t="str">
            <v/>
          </cell>
          <cell r="BM175" t="str">
            <v/>
          </cell>
          <cell r="BN175" t="str">
            <v>SM,JD</v>
          </cell>
          <cell r="BO175">
            <v>22</v>
          </cell>
          <cell r="BP175">
            <v>95</v>
          </cell>
          <cell r="BQ175" t="str">
            <v/>
          </cell>
          <cell r="BR175" t="str">
            <v/>
          </cell>
          <cell r="BS175" t="str">
            <v>BO</v>
          </cell>
          <cell r="BT175" t="str">
            <v/>
          </cell>
          <cell r="BU175" t="str">
            <v/>
          </cell>
          <cell r="BV175" t="str">
            <v/>
          </cell>
          <cell r="BW175" t="str">
            <v/>
          </cell>
          <cell r="BX175" t="str">
            <v>MD</v>
          </cell>
          <cell r="BY175" t="str">
            <v/>
          </cell>
          <cell r="BZ175" t="str">
            <v/>
          </cell>
          <cell r="CA175" t="str">
            <v/>
          </cell>
          <cell r="CB175" t="str">
            <v/>
          </cell>
          <cell r="CC175" t="str">
            <v>BK</v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 t="str">
            <v>DB</v>
          </cell>
          <cell r="CI175" t="str">
            <v/>
          </cell>
          <cell r="CJ175" t="str">
            <v/>
          </cell>
          <cell r="CK175" t="str">
            <v/>
          </cell>
          <cell r="CL175" t="str">
            <v/>
          </cell>
          <cell r="CM175" t="str">
            <v>BR</v>
          </cell>
          <cell r="CN175" t="str">
            <v/>
          </cell>
          <cell r="CO175" t="str">
            <v/>
          </cell>
          <cell r="CP175" t="str">
            <v/>
          </cell>
          <cell r="CQ175" t="str">
            <v/>
          </cell>
          <cell r="CR175" t="str">
            <v>Listnaté měkké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>Ostatní listnaté tvrdé</v>
          </cell>
          <cell r="CX175" t="str">
            <v/>
          </cell>
          <cell r="CY175" t="str">
            <v/>
          </cell>
          <cell r="CZ175" t="str">
            <v/>
          </cell>
          <cell r="DA175" t="str">
            <v/>
          </cell>
          <cell r="DB175" t="str">
            <v>02.06.25 09:10:58,908683000</v>
          </cell>
          <cell r="DC175">
            <v>28104</v>
          </cell>
          <cell r="DD175">
            <v>13489.92</v>
          </cell>
          <cell r="DE175" t="str">
            <v>uzz3wfz</v>
          </cell>
          <cell r="DF175" t="str">
            <v>1</v>
          </cell>
          <cell r="DG175">
            <v>2</v>
          </cell>
          <cell r="DH175">
            <v>100</v>
          </cell>
          <cell r="DI175" t="str">
            <v>20-50 tis.m3</v>
          </cell>
        </row>
        <row r="176">
          <cell r="A176">
            <v>449</v>
          </cell>
          <cell r="B176">
            <v>45808.423425925925</v>
          </cell>
          <cell r="C176" t="str">
            <v>44684291</v>
          </cell>
          <cell r="D176" t="str">
            <v>info@pila-prochazka.cz</v>
          </cell>
          <cell r="E176" t="str">
            <v>Dalibor Procházka</v>
          </cell>
          <cell r="F176" t="str">
            <v>702097795</v>
          </cell>
          <cell r="G176" t="str">
            <v>Josef Plátek spol. s .r. o.</v>
          </cell>
          <cell r="H176" t="str">
            <v>Semily</v>
          </cell>
          <cell r="I176" t="str">
            <v>Turnov</v>
          </cell>
          <cell r="J176" t="str">
            <v>Koňský trh 205</v>
          </cell>
          <cell r="L176" t="str">
            <v>51101</v>
          </cell>
          <cell r="M176" t="str">
            <v>001</v>
          </cell>
          <cell r="Q176" t="str">
            <v>Koňský Trh 205</v>
          </cell>
          <cell r="T176" t="str">
            <v>Manuální</v>
          </cell>
          <cell r="U176" t="str">
            <v>Automobilová</v>
          </cell>
          <cell r="V176">
            <v>5000</v>
          </cell>
          <cell r="W176">
            <v>5000</v>
          </cell>
          <cell r="X176">
            <v>5000</v>
          </cell>
          <cell r="Y176">
            <v>9500</v>
          </cell>
          <cell r="Z176" t="str">
            <v>SM,JD</v>
          </cell>
          <cell r="AA176">
            <v>4</v>
          </cell>
          <cell r="AB176" t="str">
            <v/>
          </cell>
          <cell r="AC176" t="str">
            <v/>
          </cell>
          <cell r="AD176" t="str">
            <v/>
          </cell>
          <cell r="AE176" t="str">
            <v>BO</v>
          </cell>
          <cell r="AF176">
            <v>40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>MD</v>
          </cell>
          <cell r="AK176">
            <v>30</v>
          </cell>
          <cell r="AL176" t="str">
            <v/>
          </cell>
          <cell r="AM176" t="str">
            <v/>
          </cell>
          <cell r="AN176" t="str">
            <v/>
          </cell>
          <cell r="AO176" t="str">
            <v>BK</v>
          </cell>
          <cell r="AP176">
            <v>1</v>
          </cell>
          <cell r="AQ176" t="str">
            <v/>
          </cell>
          <cell r="AR176" t="str">
            <v/>
          </cell>
          <cell r="AS176" t="str">
            <v/>
          </cell>
          <cell r="AT176" t="str">
            <v>DB</v>
          </cell>
          <cell r="AU176">
            <v>10</v>
          </cell>
          <cell r="AV176" t="str">
            <v/>
          </cell>
          <cell r="AW176" t="str">
            <v/>
          </cell>
          <cell r="AX176" t="str">
            <v/>
          </cell>
          <cell r="AY176" t="str">
            <v>BR</v>
          </cell>
          <cell r="AZ176">
            <v>5</v>
          </cell>
          <cell r="BA176" t="str">
            <v/>
          </cell>
          <cell r="BB176" t="str">
            <v/>
          </cell>
          <cell r="BC176" t="str">
            <v/>
          </cell>
          <cell r="BD176" t="str">
            <v>Listnaté měkké</v>
          </cell>
          <cell r="BE176">
            <v>5</v>
          </cell>
          <cell r="BF176" t="str">
            <v/>
          </cell>
          <cell r="BG176" t="str">
            <v/>
          </cell>
          <cell r="BH176" t="str">
            <v/>
          </cell>
          <cell r="BI176" t="str">
            <v>Ostatní listnaté tvrdé</v>
          </cell>
          <cell r="BJ176">
            <v>5</v>
          </cell>
          <cell r="BK176" t="str">
            <v/>
          </cell>
          <cell r="BL176" t="str">
            <v/>
          </cell>
          <cell r="BM176" t="str">
            <v/>
          </cell>
          <cell r="BN176" t="str">
            <v>SM,JD</v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 t="str">
            <v>BO</v>
          </cell>
          <cell r="BT176" t="str">
            <v/>
          </cell>
          <cell r="BU176" t="str">
            <v/>
          </cell>
          <cell r="BV176" t="str">
            <v/>
          </cell>
          <cell r="BW176" t="str">
            <v/>
          </cell>
          <cell r="BX176" t="str">
            <v>MD</v>
          </cell>
          <cell r="BY176" t="str">
            <v/>
          </cell>
          <cell r="BZ176" t="str">
            <v/>
          </cell>
          <cell r="CA176" t="str">
            <v/>
          </cell>
          <cell r="CB176" t="str">
            <v/>
          </cell>
          <cell r="CC176" t="str">
            <v>BK</v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>DB</v>
          </cell>
          <cell r="CI176" t="str">
            <v/>
          </cell>
          <cell r="CJ176" t="str">
            <v/>
          </cell>
          <cell r="CK176" t="str">
            <v/>
          </cell>
          <cell r="CL176" t="str">
            <v/>
          </cell>
          <cell r="CM176" t="str">
            <v>BR</v>
          </cell>
          <cell r="CN176" t="str">
            <v/>
          </cell>
          <cell r="CO176" t="str">
            <v/>
          </cell>
          <cell r="CP176" t="str">
            <v/>
          </cell>
          <cell r="CQ176" t="str">
            <v/>
          </cell>
          <cell r="CR176" t="str">
            <v>Listnaté měkké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>Ostatní listnaté tvrdé</v>
          </cell>
          <cell r="CX176" t="str">
            <v/>
          </cell>
          <cell r="CY176" t="str">
            <v/>
          </cell>
          <cell r="CZ176" t="str">
            <v/>
          </cell>
          <cell r="DA176" t="str">
            <v/>
          </cell>
          <cell r="DB176" t="str">
            <v>02.06.25 09:10:58,901203000</v>
          </cell>
          <cell r="DC176">
            <v>5000</v>
          </cell>
          <cell r="DD176">
            <v>200</v>
          </cell>
          <cell r="DE176" t="str">
            <v>gqr4798</v>
          </cell>
          <cell r="DF176">
            <v>1</v>
          </cell>
          <cell r="DG176">
            <v>1</v>
          </cell>
          <cell r="DH176">
            <v>100</v>
          </cell>
          <cell r="DI176" t="str">
            <v>2,5-5 tis.m3</v>
          </cell>
        </row>
        <row r="177">
          <cell r="A177">
            <v>451</v>
          </cell>
          <cell r="B177">
            <v>45808.543124999997</v>
          </cell>
          <cell r="C177" t="str">
            <v>12284564</v>
          </cell>
          <cell r="D177" t="str">
            <v>ivanabirnbaumova@seznam.cz</v>
          </cell>
          <cell r="E177" t="str">
            <v>Josef Birnbaum</v>
          </cell>
          <cell r="F177" t="str">
            <v>602135866</v>
          </cell>
          <cell r="G177" t="str">
            <v>Josef Birnbaum</v>
          </cell>
          <cell r="H177" t="str">
            <v>Domažlice</v>
          </cell>
          <cell r="I177" t="str">
            <v>Srby</v>
          </cell>
          <cell r="J177" t="str">
            <v>Polžice 58</v>
          </cell>
          <cell r="L177" t="str">
            <v>34601</v>
          </cell>
          <cell r="M177" t="str">
            <v>001</v>
          </cell>
          <cell r="T177" t="str">
            <v>Manuální</v>
          </cell>
          <cell r="U177" t="str">
            <v>Automobilová</v>
          </cell>
          <cell r="V177">
            <v>90</v>
          </cell>
          <cell r="W177">
            <v>60</v>
          </cell>
          <cell r="X177">
            <v>90</v>
          </cell>
          <cell r="Y177">
            <v>90</v>
          </cell>
          <cell r="Z177" t="str">
            <v>SM,JD</v>
          </cell>
          <cell r="AA177">
            <v>100</v>
          </cell>
          <cell r="AB177" t="str">
            <v/>
          </cell>
          <cell r="AC177" t="str">
            <v/>
          </cell>
          <cell r="AD177" t="str">
            <v/>
          </cell>
          <cell r="AE177" t="str">
            <v>BO</v>
          </cell>
          <cell r="AF177" t="str">
            <v/>
          </cell>
          <cell r="AG177" t="str">
            <v/>
          </cell>
          <cell r="AH177" t="str">
            <v/>
          </cell>
          <cell r="AI177" t="str">
            <v/>
          </cell>
          <cell r="AJ177" t="str">
            <v>MD</v>
          </cell>
          <cell r="AK177" t="str">
            <v/>
          </cell>
          <cell r="AL177" t="str">
            <v/>
          </cell>
          <cell r="AM177" t="str">
            <v/>
          </cell>
          <cell r="AN177" t="str">
            <v/>
          </cell>
          <cell r="AO177" t="str">
            <v>BK</v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>DB</v>
          </cell>
          <cell r="AU177" t="str">
            <v/>
          </cell>
          <cell r="AV177" t="str">
            <v/>
          </cell>
          <cell r="AW177" t="str">
            <v/>
          </cell>
          <cell r="AX177" t="str">
            <v/>
          </cell>
          <cell r="AY177" t="str">
            <v>BR</v>
          </cell>
          <cell r="AZ177" t="str">
            <v/>
          </cell>
          <cell r="BA177" t="str">
            <v/>
          </cell>
          <cell r="BB177" t="str">
            <v/>
          </cell>
          <cell r="BC177" t="str">
            <v/>
          </cell>
          <cell r="BD177" t="str">
            <v>Listnaté měkké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>Ostatní listnaté tvrdé</v>
          </cell>
          <cell r="BJ177" t="str">
            <v/>
          </cell>
          <cell r="BK177" t="str">
            <v/>
          </cell>
          <cell r="BL177" t="str">
            <v/>
          </cell>
          <cell r="BM177" t="str">
            <v/>
          </cell>
          <cell r="BN177" t="str">
            <v>SM,JD</v>
          </cell>
          <cell r="BO177">
            <v>25</v>
          </cell>
          <cell r="BP177">
            <v>45</v>
          </cell>
          <cell r="BQ177" t="str">
            <v/>
          </cell>
          <cell r="BR177" t="str">
            <v/>
          </cell>
          <cell r="BS177" t="str">
            <v>BO</v>
          </cell>
          <cell r="BT177" t="str">
            <v/>
          </cell>
          <cell r="BU177" t="str">
            <v/>
          </cell>
          <cell r="BV177" t="str">
            <v/>
          </cell>
          <cell r="BW177" t="str">
            <v/>
          </cell>
          <cell r="BX177" t="str">
            <v>MD</v>
          </cell>
          <cell r="BY177" t="str">
            <v/>
          </cell>
          <cell r="BZ177" t="str">
            <v/>
          </cell>
          <cell r="CA177" t="str">
            <v/>
          </cell>
          <cell r="CB177" t="str">
            <v/>
          </cell>
          <cell r="CC177" t="str">
            <v>BK</v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>DB</v>
          </cell>
          <cell r="CI177" t="str">
            <v/>
          </cell>
          <cell r="CJ177" t="str">
            <v/>
          </cell>
          <cell r="CK177" t="str">
            <v/>
          </cell>
          <cell r="CL177" t="str">
            <v/>
          </cell>
          <cell r="CM177" t="str">
            <v>BR</v>
          </cell>
          <cell r="CN177" t="str">
            <v/>
          </cell>
          <cell r="CO177" t="str">
            <v/>
          </cell>
          <cell r="CP177" t="str">
            <v/>
          </cell>
          <cell r="CQ177" t="str">
            <v/>
          </cell>
          <cell r="CR177" t="str">
            <v>Listnaté měkké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>Ostatní listnaté tvrdé</v>
          </cell>
          <cell r="CX177" t="str">
            <v/>
          </cell>
          <cell r="CY177" t="str">
            <v/>
          </cell>
          <cell r="CZ177" t="str">
            <v/>
          </cell>
          <cell r="DA177" t="str">
            <v/>
          </cell>
          <cell r="DB177" t="str">
            <v>02.06.25 09:10:58,886182000</v>
          </cell>
          <cell r="DC177">
            <v>75</v>
          </cell>
          <cell r="DD177">
            <v>75</v>
          </cell>
          <cell r="DF177" t="str">
            <v>1</v>
          </cell>
          <cell r="DG177">
            <v>2</v>
          </cell>
          <cell r="DH177">
            <v>100</v>
          </cell>
          <cell r="DI177" t="str">
            <v>do 2,5 tis.m3</v>
          </cell>
        </row>
        <row r="178">
          <cell r="A178">
            <v>453</v>
          </cell>
          <cell r="B178">
            <v>45808.601597222223</v>
          </cell>
          <cell r="C178" t="str">
            <v>88090931</v>
          </cell>
          <cell r="D178" t="str">
            <v>pila.cerna@email.cz</v>
          </cell>
          <cell r="E178" t="str">
            <v>Miloslav Novotný</v>
          </cell>
          <cell r="F178" t="str">
            <v>776321655</v>
          </cell>
          <cell r="G178" t="str">
            <v>Ing. Miloslav Novotný</v>
          </cell>
          <cell r="H178" t="str">
            <v>Český Krumlov</v>
          </cell>
          <cell r="I178" t="str">
            <v>Černá v Pošumaví</v>
          </cell>
          <cell r="J178" t="str">
            <v>85</v>
          </cell>
          <cell r="L178" t="str">
            <v>38223</v>
          </cell>
          <cell r="M178" t="str">
            <v>001</v>
          </cell>
          <cell r="Q178" t="str">
            <v>Černá v Pošumaví 85</v>
          </cell>
          <cell r="T178" t="str">
            <v>Elektronická</v>
          </cell>
          <cell r="U178" t="str">
            <v>Automobilová</v>
          </cell>
          <cell r="V178">
            <v>19214</v>
          </cell>
          <cell r="W178">
            <v>19800</v>
          </cell>
          <cell r="X178">
            <v>21600</v>
          </cell>
          <cell r="Y178">
            <v>25000</v>
          </cell>
          <cell r="Z178" t="str">
            <v>SM,JD</v>
          </cell>
          <cell r="AA178">
            <v>1</v>
          </cell>
          <cell r="AB178">
            <v>1</v>
          </cell>
          <cell r="AC178">
            <v>70</v>
          </cell>
          <cell r="AD178">
            <v>8</v>
          </cell>
          <cell r="AE178" t="str">
            <v>BO</v>
          </cell>
          <cell r="AF178">
            <v>20</v>
          </cell>
          <cell r="AG178" t="str">
            <v/>
          </cell>
          <cell r="AH178" t="str">
            <v/>
          </cell>
          <cell r="AI178" t="str">
            <v/>
          </cell>
          <cell r="AJ178" t="str">
            <v>MD</v>
          </cell>
          <cell r="AK178" t="str">
            <v/>
          </cell>
          <cell r="AL178" t="str">
            <v/>
          </cell>
          <cell r="AM178" t="str">
            <v/>
          </cell>
          <cell r="AN178" t="str">
            <v/>
          </cell>
          <cell r="AO178" t="str">
            <v>BK</v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>DB</v>
          </cell>
          <cell r="AU178" t="str">
            <v/>
          </cell>
          <cell r="AV178" t="str">
            <v/>
          </cell>
          <cell r="AW178" t="str">
            <v/>
          </cell>
          <cell r="AX178" t="str">
            <v/>
          </cell>
          <cell r="AY178" t="str">
            <v>BR</v>
          </cell>
          <cell r="AZ178" t="str">
            <v/>
          </cell>
          <cell r="BA178" t="str">
            <v/>
          </cell>
          <cell r="BB178" t="str">
            <v/>
          </cell>
          <cell r="BC178" t="str">
            <v/>
          </cell>
          <cell r="BD178" t="str">
            <v>Listnaté měkké</v>
          </cell>
          <cell r="BE178" t="str">
            <v/>
          </cell>
          <cell r="BF178" t="str">
            <v/>
          </cell>
          <cell r="BG178" t="str">
            <v/>
          </cell>
          <cell r="BH178" t="str">
            <v/>
          </cell>
          <cell r="BI178" t="str">
            <v>Ostatní listnaté tvrdé</v>
          </cell>
          <cell r="BJ178" t="str">
            <v/>
          </cell>
          <cell r="BK178" t="str">
            <v/>
          </cell>
          <cell r="BL178" t="str">
            <v/>
          </cell>
          <cell r="BM178" t="str">
            <v/>
          </cell>
          <cell r="BN178" t="str">
            <v>SM,JD</v>
          </cell>
          <cell r="BO178" t="str">
            <v/>
          </cell>
          <cell r="BP178" t="str">
            <v/>
          </cell>
          <cell r="BQ178">
            <v>20</v>
          </cell>
          <cell r="BR178">
            <v>60</v>
          </cell>
          <cell r="BS178" t="str">
            <v>BO</v>
          </cell>
          <cell r="BT178" t="str">
            <v/>
          </cell>
          <cell r="BU178" t="str">
            <v/>
          </cell>
          <cell r="BV178">
            <v>20</v>
          </cell>
          <cell r="BW178">
            <v>60</v>
          </cell>
          <cell r="BX178" t="str">
            <v>MD</v>
          </cell>
          <cell r="BY178" t="str">
            <v/>
          </cell>
          <cell r="BZ178" t="str">
            <v/>
          </cell>
          <cell r="CA178" t="str">
            <v/>
          </cell>
          <cell r="CB178" t="str">
            <v/>
          </cell>
          <cell r="CC178" t="str">
            <v>BK</v>
          </cell>
          <cell r="CD178" t="str">
            <v/>
          </cell>
          <cell r="CE178" t="str">
            <v/>
          </cell>
          <cell r="CF178" t="str">
            <v/>
          </cell>
          <cell r="CG178" t="str">
            <v/>
          </cell>
          <cell r="CH178" t="str">
            <v>DB</v>
          </cell>
          <cell r="CI178" t="str">
            <v/>
          </cell>
          <cell r="CJ178" t="str">
            <v/>
          </cell>
          <cell r="CK178" t="str">
            <v/>
          </cell>
          <cell r="CL178" t="str">
            <v/>
          </cell>
          <cell r="CM178" t="str">
            <v>BR</v>
          </cell>
          <cell r="CN178" t="str">
            <v/>
          </cell>
          <cell r="CO178" t="str">
            <v/>
          </cell>
          <cell r="CP178" t="str">
            <v/>
          </cell>
          <cell r="CQ178" t="str">
            <v/>
          </cell>
          <cell r="CR178" t="str">
            <v>Listnaté měkké</v>
          </cell>
          <cell r="CS178" t="str">
            <v/>
          </cell>
          <cell r="CT178" t="str">
            <v/>
          </cell>
          <cell r="CU178" t="str">
            <v/>
          </cell>
          <cell r="CV178" t="str">
            <v/>
          </cell>
          <cell r="CW178" t="str">
            <v>Ostatní listnaté tvrdé</v>
          </cell>
          <cell r="CX178" t="str">
            <v/>
          </cell>
          <cell r="CY178" t="str">
            <v/>
          </cell>
          <cell r="CZ178" t="str">
            <v/>
          </cell>
          <cell r="DA178" t="str">
            <v/>
          </cell>
          <cell r="DB178" t="str">
            <v>02.06.25 09:10:58,869962000</v>
          </cell>
          <cell r="DC178">
            <v>20700</v>
          </cell>
          <cell r="DD178">
            <v>207</v>
          </cell>
          <cell r="DE178" t="str">
            <v>syjsx6m</v>
          </cell>
          <cell r="DF178" t="str">
            <v>1</v>
          </cell>
          <cell r="DG178">
            <v>2</v>
          </cell>
          <cell r="DH178">
            <v>100</v>
          </cell>
          <cell r="DI178" t="str">
            <v>20-50 tis.m3</v>
          </cell>
        </row>
        <row r="179">
          <cell r="A179">
            <v>454</v>
          </cell>
          <cell r="B179">
            <v>45808.764664351853</v>
          </cell>
          <cell r="C179" t="str">
            <v>27839958</v>
          </cell>
          <cell r="D179" t="str">
            <v>pila.nosovice.sro@centrum.cz</v>
          </cell>
          <cell r="E179" t="str">
            <v>Němec Stanislav</v>
          </cell>
          <cell r="F179" t="str">
            <v>732168285</v>
          </cell>
          <cell r="G179" t="str">
            <v>Pila Nošovice s.r.o.</v>
          </cell>
          <cell r="H179" t="str">
            <v>Frýdek-Místek</v>
          </cell>
          <cell r="I179" t="str">
            <v>Nošovice</v>
          </cell>
          <cell r="J179" t="str">
            <v>Nošovice 97</v>
          </cell>
          <cell r="L179" t="str">
            <v>73951</v>
          </cell>
          <cell r="M179" t="str">
            <v>001</v>
          </cell>
          <cell r="T179" t="str">
            <v>Manuální</v>
          </cell>
          <cell r="U179" t="str">
            <v>Automobilová</v>
          </cell>
          <cell r="V179">
            <v>700</v>
          </cell>
          <cell r="W179">
            <v>1030</v>
          </cell>
          <cell r="X179">
            <v>982</v>
          </cell>
          <cell r="Y179">
            <v>1000</v>
          </cell>
          <cell r="Z179" t="str">
            <v>SM,JD</v>
          </cell>
          <cell r="AA179">
            <v>100</v>
          </cell>
          <cell r="AB179" t="str">
            <v/>
          </cell>
          <cell r="AC179" t="str">
            <v/>
          </cell>
          <cell r="AD179" t="str">
            <v/>
          </cell>
          <cell r="AE179" t="str">
            <v>BO</v>
          </cell>
          <cell r="AF179" t="str">
            <v/>
          </cell>
          <cell r="AG179" t="str">
            <v/>
          </cell>
          <cell r="AH179" t="str">
            <v/>
          </cell>
          <cell r="AI179" t="str">
            <v/>
          </cell>
          <cell r="AJ179" t="str">
            <v>MD</v>
          </cell>
          <cell r="AK179" t="str">
            <v/>
          </cell>
          <cell r="AL179" t="str">
            <v/>
          </cell>
          <cell r="AM179" t="str">
            <v/>
          </cell>
          <cell r="AN179" t="str">
            <v/>
          </cell>
          <cell r="AO179" t="str">
            <v>BK</v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>DB</v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 t="str">
            <v>BR</v>
          </cell>
          <cell r="AZ179" t="str">
            <v/>
          </cell>
          <cell r="BA179" t="str">
            <v/>
          </cell>
          <cell r="BB179" t="str">
            <v/>
          </cell>
          <cell r="BC179" t="str">
            <v/>
          </cell>
          <cell r="BD179" t="str">
            <v>Listnaté měkké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>Ostatní listnaté tvrdé</v>
          </cell>
          <cell r="BJ179" t="str">
            <v/>
          </cell>
          <cell r="BK179" t="str">
            <v/>
          </cell>
          <cell r="BL179" t="str">
            <v/>
          </cell>
          <cell r="BM179" t="str">
            <v/>
          </cell>
          <cell r="BN179" t="str">
            <v>SM,JD</v>
          </cell>
          <cell r="BO179" t="str">
            <v/>
          </cell>
          <cell r="BP179" t="str">
            <v/>
          </cell>
          <cell r="BQ179" t="str">
            <v/>
          </cell>
          <cell r="BR179" t="str">
            <v/>
          </cell>
          <cell r="BS179" t="str">
            <v>BO</v>
          </cell>
          <cell r="BT179" t="str">
            <v/>
          </cell>
          <cell r="BU179" t="str">
            <v/>
          </cell>
          <cell r="BV179" t="str">
            <v/>
          </cell>
          <cell r="BW179" t="str">
            <v/>
          </cell>
          <cell r="BX179" t="str">
            <v>MD</v>
          </cell>
          <cell r="BY179" t="str">
            <v/>
          </cell>
          <cell r="BZ179" t="str">
            <v/>
          </cell>
          <cell r="CA179" t="str">
            <v/>
          </cell>
          <cell r="CB179" t="str">
            <v/>
          </cell>
          <cell r="CC179" t="str">
            <v>BK</v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 t="str">
            <v>DB</v>
          </cell>
          <cell r="CI179" t="str">
            <v/>
          </cell>
          <cell r="CJ179" t="str">
            <v/>
          </cell>
          <cell r="CK179" t="str">
            <v/>
          </cell>
          <cell r="CL179" t="str">
            <v/>
          </cell>
          <cell r="CM179" t="str">
            <v>BR</v>
          </cell>
          <cell r="CN179" t="str">
            <v/>
          </cell>
          <cell r="CO179" t="str">
            <v/>
          </cell>
          <cell r="CP179" t="str">
            <v/>
          </cell>
          <cell r="CQ179" t="str">
            <v/>
          </cell>
          <cell r="CR179" t="str">
            <v>Listnaté měkké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>Ostatní listnaté tvrdé</v>
          </cell>
          <cell r="CX179" t="str">
            <v/>
          </cell>
          <cell r="CY179" t="str">
            <v/>
          </cell>
          <cell r="CZ179" t="str">
            <v/>
          </cell>
          <cell r="DA179" t="str">
            <v/>
          </cell>
          <cell r="DB179" t="str">
            <v>02.06.25 09:10:58,862917000</v>
          </cell>
          <cell r="DC179">
            <v>1006</v>
          </cell>
          <cell r="DD179">
            <v>1006</v>
          </cell>
          <cell r="DF179" t="str">
            <v>1</v>
          </cell>
          <cell r="DG179">
            <v>2</v>
          </cell>
          <cell r="DH179">
            <v>100</v>
          </cell>
          <cell r="DI179" t="str">
            <v>do 2,5 tis.m3</v>
          </cell>
        </row>
        <row r="180">
          <cell r="A180">
            <v>462</v>
          </cell>
          <cell r="B180">
            <v>45810.320381944446</v>
          </cell>
          <cell r="C180" t="str">
            <v>18721290</v>
          </cell>
          <cell r="D180" t="str">
            <v>valentincingros@seznam.cz</v>
          </cell>
          <cell r="E180" t="str">
            <v>Valentin Cingroš</v>
          </cell>
          <cell r="F180" t="str">
            <v>+420777518866</v>
          </cell>
          <cell r="G180" t="str">
            <v>Valentin Cingroš</v>
          </cell>
          <cell r="H180" t="str">
            <v>Domažlice</v>
          </cell>
          <cell r="I180" t="str">
            <v>Bělá nad Radbuzou</v>
          </cell>
          <cell r="J180" t="str">
            <v>Nádražní 177</v>
          </cell>
          <cell r="L180" t="str">
            <v>34526</v>
          </cell>
          <cell r="M180" t="str">
            <v>001</v>
          </cell>
          <cell r="T180" t="str">
            <v>Manuální</v>
          </cell>
          <cell r="U180" t="str">
            <v>Automobilová</v>
          </cell>
          <cell r="V180">
            <v>312</v>
          </cell>
          <cell r="W180">
            <v>683</v>
          </cell>
          <cell r="X180">
            <v>1447</v>
          </cell>
          <cell r="Y180">
            <v>800</v>
          </cell>
          <cell r="Z180" t="str">
            <v>SM,JD</v>
          </cell>
          <cell r="AA180">
            <v>100</v>
          </cell>
          <cell r="AB180" t="str">
            <v/>
          </cell>
          <cell r="AC180" t="str">
            <v/>
          </cell>
          <cell r="AD180" t="str">
            <v/>
          </cell>
          <cell r="AE180" t="str">
            <v>BO</v>
          </cell>
          <cell r="AF180" t="str">
            <v/>
          </cell>
          <cell r="AG180" t="str">
            <v/>
          </cell>
          <cell r="AH180" t="str">
            <v/>
          </cell>
          <cell r="AI180" t="str">
            <v/>
          </cell>
          <cell r="AJ180" t="str">
            <v>MD</v>
          </cell>
          <cell r="AK180" t="str">
            <v/>
          </cell>
          <cell r="AL180" t="str">
            <v/>
          </cell>
          <cell r="AM180" t="str">
            <v/>
          </cell>
          <cell r="AN180" t="str">
            <v/>
          </cell>
          <cell r="AO180" t="str">
            <v>BK</v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>DB</v>
          </cell>
          <cell r="AU180" t="str">
            <v/>
          </cell>
          <cell r="AV180" t="str">
            <v/>
          </cell>
          <cell r="AW180" t="str">
            <v/>
          </cell>
          <cell r="AX180" t="str">
            <v/>
          </cell>
          <cell r="AY180" t="str">
            <v>BR</v>
          </cell>
          <cell r="AZ180" t="str">
            <v/>
          </cell>
          <cell r="BA180" t="str">
            <v/>
          </cell>
          <cell r="BB180" t="str">
            <v/>
          </cell>
          <cell r="BC180" t="str">
            <v/>
          </cell>
          <cell r="BD180" t="str">
            <v>Listnaté měkké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>Ostatní listnaté tvrdé</v>
          </cell>
          <cell r="BJ180" t="str">
            <v/>
          </cell>
          <cell r="BK180" t="str">
            <v/>
          </cell>
          <cell r="BL180" t="str">
            <v/>
          </cell>
          <cell r="BM180" t="str">
            <v/>
          </cell>
          <cell r="BN180" t="str">
            <v>SM,JD</v>
          </cell>
          <cell r="BO180">
            <v>30</v>
          </cell>
          <cell r="BP180">
            <v>45</v>
          </cell>
          <cell r="BQ180" t="str">
            <v/>
          </cell>
          <cell r="BR180" t="str">
            <v/>
          </cell>
          <cell r="BS180" t="str">
            <v>BO</v>
          </cell>
          <cell r="BT180" t="str">
            <v/>
          </cell>
          <cell r="BU180" t="str">
            <v/>
          </cell>
          <cell r="BV180" t="str">
            <v/>
          </cell>
          <cell r="BW180" t="str">
            <v/>
          </cell>
          <cell r="BX180" t="str">
            <v>MD</v>
          </cell>
          <cell r="BY180" t="str">
            <v/>
          </cell>
          <cell r="BZ180" t="str">
            <v/>
          </cell>
          <cell r="CA180" t="str">
            <v/>
          </cell>
          <cell r="CB180" t="str">
            <v/>
          </cell>
          <cell r="CC180" t="str">
            <v>BK</v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>DB</v>
          </cell>
          <cell r="CI180" t="str">
            <v/>
          </cell>
          <cell r="CJ180" t="str">
            <v/>
          </cell>
          <cell r="CK180" t="str">
            <v/>
          </cell>
          <cell r="CL180" t="str">
            <v/>
          </cell>
          <cell r="CM180" t="str">
            <v>BR</v>
          </cell>
          <cell r="CN180" t="str">
            <v/>
          </cell>
          <cell r="CO180" t="str">
            <v/>
          </cell>
          <cell r="CP180" t="str">
            <v/>
          </cell>
          <cell r="CQ180" t="str">
            <v/>
          </cell>
          <cell r="CR180" t="str">
            <v>Listnaté měkké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>Ostatní listnaté tvrdé</v>
          </cell>
          <cell r="CX180" t="str">
            <v/>
          </cell>
          <cell r="CY180" t="str">
            <v/>
          </cell>
          <cell r="CZ180" t="str">
            <v/>
          </cell>
          <cell r="DA180" t="str">
            <v/>
          </cell>
          <cell r="DB180" t="str">
            <v>03.06.25 07:51:53,825641000</v>
          </cell>
          <cell r="DC180">
            <v>1065</v>
          </cell>
          <cell r="DD180">
            <v>1065</v>
          </cell>
          <cell r="DE180" t="str">
            <v>m8hbhpq</v>
          </cell>
          <cell r="DF180" t="str">
            <v>1</v>
          </cell>
          <cell r="DG180">
            <v>2</v>
          </cell>
          <cell r="DH180">
            <v>100</v>
          </cell>
          <cell r="DI180" t="str">
            <v>do 2,5 tis.m3</v>
          </cell>
        </row>
        <row r="181">
          <cell r="A181">
            <v>463</v>
          </cell>
          <cell r="B181">
            <v>45810.396886574075</v>
          </cell>
          <cell r="C181" t="str">
            <v>25509373</v>
          </cell>
          <cell r="D181" t="str">
            <v>tekom@tekom.cz</v>
          </cell>
          <cell r="E181" t="str">
            <v>Skřivánek Pavel</v>
          </cell>
          <cell r="F181" t="str">
            <v>775799970</v>
          </cell>
          <cell r="G181" t="str">
            <v>Tekom-P s.r.o.</v>
          </cell>
          <cell r="H181" t="str">
            <v>Zlín</v>
          </cell>
          <cell r="I181" t="str">
            <v>Lukov</v>
          </cell>
          <cell r="J181" t="str">
            <v>Pastyřica 324</v>
          </cell>
          <cell r="L181" t="str">
            <v>76317</v>
          </cell>
          <cell r="M181" t="str">
            <v>001</v>
          </cell>
          <cell r="P181" t="str">
            <v>Lukov</v>
          </cell>
          <cell r="Q181" t="str">
            <v>K Boří  č.e.513</v>
          </cell>
          <cell r="S181" t="str">
            <v>76317</v>
          </cell>
          <cell r="T181" t="str">
            <v>Manuální</v>
          </cell>
          <cell r="U181" t="str">
            <v>Automobilová</v>
          </cell>
          <cell r="V181">
            <v>150</v>
          </cell>
          <cell r="W181">
            <v>150</v>
          </cell>
          <cell r="X181">
            <v>150</v>
          </cell>
          <cell r="Y181">
            <v>150</v>
          </cell>
          <cell r="Z181" t="str">
            <v>SM,JD</v>
          </cell>
          <cell r="AA181">
            <v>75</v>
          </cell>
          <cell r="AB181">
            <v>20</v>
          </cell>
          <cell r="AC181" t="str">
            <v/>
          </cell>
          <cell r="AD181" t="str">
            <v/>
          </cell>
          <cell r="AE181" t="str">
            <v>BO</v>
          </cell>
          <cell r="AF181" t="str">
            <v/>
          </cell>
          <cell r="AG181" t="str">
            <v/>
          </cell>
          <cell r="AH181" t="str">
            <v/>
          </cell>
          <cell r="AI181" t="str">
            <v/>
          </cell>
          <cell r="AJ181" t="str">
            <v>MD</v>
          </cell>
          <cell r="AK181">
            <v>5</v>
          </cell>
          <cell r="AL181" t="str">
            <v/>
          </cell>
          <cell r="AM181" t="str">
            <v/>
          </cell>
          <cell r="AN181" t="str">
            <v/>
          </cell>
          <cell r="AO181" t="str">
            <v>BK</v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>DB</v>
          </cell>
          <cell r="AU181" t="str">
            <v/>
          </cell>
          <cell r="AV181" t="str">
            <v/>
          </cell>
          <cell r="AW181" t="str">
            <v/>
          </cell>
          <cell r="AX181" t="str">
            <v/>
          </cell>
          <cell r="AY181" t="str">
            <v>BR</v>
          </cell>
          <cell r="AZ181" t="str">
            <v/>
          </cell>
          <cell r="BA181" t="str">
            <v/>
          </cell>
          <cell r="BB181" t="str">
            <v/>
          </cell>
          <cell r="BC181" t="str">
            <v/>
          </cell>
          <cell r="BD181" t="str">
            <v>Listnaté měkké</v>
          </cell>
          <cell r="BE181" t="str">
            <v/>
          </cell>
          <cell r="BF181" t="str">
            <v/>
          </cell>
          <cell r="BG181" t="str">
            <v/>
          </cell>
          <cell r="BH181" t="str">
            <v/>
          </cell>
          <cell r="BI181" t="str">
            <v>Ostatní listnaté tvrdé</v>
          </cell>
          <cell r="BJ181" t="str">
            <v/>
          </cell>
          <cell r="BK181" t="str">
            <v/>
          </cell>
          <cell r="BL181" t="str">
            <v/>
          </cell>
          <cell r="BM181" t="str">
            <v/>
          </cell>
          <cell r="BN181" t="str">
            <v>SM,JD</v>
          </cell>
          <cell r="BO181">
            <v>25</v>
          </cell>
          <cell r="BP181">
            <v>45</v>
          </cell>
          <cell r="BQ181" t="str">
            <v/>
          </cell>
          <cell r="BR181" t="str">
            <v/>
          </cell>
          <cell r="BS181" t="str">
            <v>BO</v>
          </cell>
          <cell r="BT181" t="str">
            <v/>
          </cell>
          <cell r="BU181" t="str">
            <v/>
          </cell>
          <cell r="BV181" t="str">
            <v/>
          </cell>
          <cell r="BW181" t="str">
            <v/>
          </cell>
          <cell r="BX181" t="str">
            <v>MD</v>
          </cell>
          <cell r="BY181" t="str">
            <v/>
          </cell>
          <cell r="BZ181" t="str">
            <v/>
          </cell>
          <cell r="CA181" t="str">
            <v/>
          </cell>
          <cell r="CB181" t="str">
            <v/>
          </cell>
          <cell r="CC181" t="str">
            <v>BK</v>
          </cell>
          <cell r="CD181" t="str">
            <v/>
          </cell>
          <cell r="CE181" t="str">
            <v/>
          </cell>
          <cell r="CF181" t="str">
            <v/>
          </cell>
          <cell r="CG181" t="str">
            <v/>
          </cell>
          <cell r="CH181" t="str">
            <v>DB</v>
          </cell>
          <cell r="CI181" t="str">
            <v/>
          </cell>
          <cell r="CJ181" t="str">
            <v/>
          </cell>
          <cell r="CK181" t="str">
            <v/>
          </cell>
          <cell r="CL181" t="str">
            <v/>
          </cell>
          <cell r="CM181" t="str">
            <v>BR</v>
          </cell>
          <cell r="CN181" t="str">
            <v/>
          </cell>
          <cell r="CO181" t="str">
            <v/>
          </cell>
          <cell r="CP181" t="str">
            <v/>
          </cell>
          <cell r="CQ181" t="str">
            <v/>
          </cell>
          <cell r="CR181" t="str">
            <v>Listnaté měkké</v>
          </cell>
          <cell r="CS181" t="str">
            <v/>
          </cell>
          <cell r="CT181" t="str">
            <v/>
          </cell>
          <cell r="CU181" t="str">
            <v/>
          </cell>
          <cell r="CV181" t="str">
            <v/>
          </cell>
          <cell r="CW181" t="str">
            <v>Ostatní listnaté tvrdé</v>
          </cell>
          <cell r="CX181" t="str">
            <v/>
          </cell>
          <cell r="CY181" t="str">
            <v/>
          </cell>
          <cell r="CZ181" t="str">
            <v/>
          </cell>
          <cell r="DA181" t="str">
            <v/>
          </cell>
          <cell r="DB181" t="str">
            <v>03.06.25 07:51:53,816847000</v>
          </cell>
          <cell r="DC181">
            <v>150</v>
          </cell>
          <cell r="DD181">
            <v>112.5</v>
          </cell>
          <cell r="DE181" t="str">
            <v>er86pnc</v>
          </cell>
          <cell r="DF181" t="str">
            <v>1</v>
          </cell>
          <cell r="DG181">
            <v>2</v>
          </cell>
          <cell r="DH181">
            <v>100</v>
          </cell>
          <cell r="DI181" t="str">
            <v>do 2,5 tis.m3</v>
          </cell>
        </row>
        <row r="182">
          <cell r="A182">
            <v>465</v>
          </cell>
          <cell r="B182">
            <v>45810.511064814818</v>
          </cell>
          <cell r="C182" t="str">
            <v>26822261</v>
          </cell>
          <cell r="D182" t="str">
            <v>pila@bkw.cz</v>
          </cell>
          <cell r="E182" t="str">
            <v>Babica Pavel</v>
          </cell>
          <cell r="F182" t="str">
            <v>603255808</v>
          </cell>
          <cell r="G182" t="str">
            <v>BKW, s.r.o.</v>
          </cell>
          <cell r="H182" t="str">
            <v>Frýdek-Místek</v>
          </cell>
          <cell r="I182" t="str">
            <v>Pazderna</v>
          </cell>
          <cell r="J182" t="str">
            <v>Pazderna 76</v>
          </cell>
          <cell r="L182" t="str">
            <v>73951</v>
          </cell>
          <cell r="M182" t="str">
            <v>001</v>
          </cell>
          <cell r="T182" t="str">
            <v>Manuální</v>
          </cell>
          <cell r="U182" t="str">
            <v>Automobilová</v>
          </cell>
          <cell r="V182">
            <v>7860</v>
          </cell>
          <cell r="W182">
            <v>7840</v>
          </cell>
          <cell r="X182">
            <v>7870</v>
          </cell>
          <cell r="Y182">
            <v>8010</v>
          </cell>
          <cell r="Z182" t="str">
            <v>SM,JD</v>
          </cell>
          <cell r="AA182">
            <v>39</v>
          </cell>
          <cell r="AB182">
            <v>19</v>
          </cell>
          <cell r="AC182">
            <v>22</v>
          </cell>
          <cell r="AD182" t="str">
            <v/>
          </cell>
          <cell r="AE182" t="str">
            <v>BO</v>
          </cell>
          <cell r="AF182">
            <v>1</v>
          </cell>
          <cell r="AG182" t="str">
            <v/>
          </cell>
          <cell r="AH182" t="str">
            <v/>
          </cell>
          <cell r="AI182" t="str">
            <v/>
          </cell>
          <cell r="AJ182" t="str">
            <v>MD</v>
          </cell>
          <cell r="AK182">
            <v>7</v>
          </cell>
          <cell r="AL182" t="str">
            <v/>
          </cell>
          <cell r="AM182" t="str">
            <v/>
          </cell>
          <cell r="AN182" t="str">
            <v/>
          </cell>
          <cell r="AO182" t="str">
            <v>BK</v>
          </cell>
          <cell r="AP182">
            <v>0</v>
          </cell>
          <cell r="AQ182" t="str">
            <v/>
          </cell>
          <cell r="AR182" t="str">
            <v/>
          </cell>
          <cell r="AS182">
            <v>10</v>
          </cell>
          <cell r="AT182" t="str">
            <v>DB</v>
          </cell>
          <cell r="AU182">
            <v>2</v>
          </cell>
          <cell r="AV182" t="str">
            <v/>
          </cell>
          <cell r="AW182" t="str">
            <v/>
          </cell>
          <cell r="AX182" t="str">
            <v/>
          </cell>
          <cell r="AY182" t="str">
            <v>BR</v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>Listnaté měkké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>Ostatní listnaté tvrdé</v>
          </cell>
          <cell r="BJ182" t="str">
            <v/>
          </cell>
          <cell r="BK182" t="str">
            <v/>
          </cell>
          <cell r="BL182" t="str">
            <v/>
          </cell>
          <cell r="BM182" t="str">
            <v/>
          </cell>
          <cell r="BN182" t="str">
            <v>SM,JD</v>
          </cell>
          <cell r="BO182">
            <v>20</v>
          </cell>
          <cell r="BP182">
            <v>60</v>
          </cell>
          <cell r="BQ182">
            <v>20</v>
          </cell>
          <cell r="BR182">
            <v>60</v>
          </cell>
          <cell r="BS182" t="str">
            <v>BO</v>
          </cell>
          <cell r="BT182">
            <v>20</v>
          </cell>
          <cell r="BU182">
            <v>60</v>
          </cell>
          <cell r="BV182">
            <v>20</v>
          </cell>
          <cell r="BW182">
            <v>60</v>
          </cell>
          <cell r="BX182" t="str">
            <v>MD</v>
          </cell>
          <cell r="BY182">
            <v>20</v>
          </cell>
          <cell r="BZ182">
            <v>60</v>
          </cell>
          <cell r="CA182">
            <v>0</v>
          </cell>
          <cell r="CB182">
            <v>0</v>
          </cell>
          <cell r="CC182" t="str">
            <v>BK</v>
          </cell>
          <cell r="CD182" t="str">
            <v/>
          </cell>
          <cell r="CE182" t="str">
            <v/>
          </cell>
          <cell r="CF182">
            <v>15</v>
          </cell>
          <cell r="CG182">
            <v>40</v>
          </cell>
          <cell r="CH182" t="str">
            <v>DB</v>
          </cell>
          <cell r="CI182">
            <v>20</v>
          </cell>
          <cell r="CJ182">
            <v>80</v>
          </cell>
          <cell r="CK182" t="str">
            <v/>
          </cell>
          <cell r="CL182" t="str">
            <v/>
          </cell>
          <cell r="CM182" t="str">
            <v>BR</v>
          </cell>
          <cell r="CN182" t="str">
            <v/>
          </cell>
          <cell r="CO182" t="str">
            <v/>
          </cell>
          <cell r="CP182">
            <v>20</v>
          </cell>
          <cell r="CQ182">
            <v>50</v>
          </cell>
          <cell r="CR182" t="str">
            <v>Listnaté měkké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>Ostatní listnaté tvrdé</v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>03.06.25 07:51:53,799672000</v>
          </cell>
          <cell r="DC182">
            <v>7855</v>
          </cell>
          <cell r="DD182">
            <v>3063.4500000000003</v>
          </cell>
          <cell r="DE182" t="str">
            <v>5m5rxb9</v>
          </cell>
          <cell r="DF182" t="str">
            <v>1</v>
          </cell>
          <cell r="DG182">
            <v>2</v>
          </cell>
          <cell r="DH182">
            <v>100</v>
          </cell>
          <cell r="DI182" t="str">
            <v>5-10 tis.m3</v>
          </cell>
        </row>
        <row r="183">
          <cell r="A183">
            <v>467</v>
          </cell>
          <cell r="B183">
            <v>45810.559317129628</v>
          </cell>
          <cell r="C183" t="str">
            <v>60706805</v>
          </cell>
          <cell r="D183" t="str">
            <v>rout@lst.cz</v>
          </cell>
          <cell r="E183" t="str">
            <v>Ing. Václav Junek, CSc.</v>
          </cell>
          <cell r="F183" t="str">
            <v>602427501</v>
          </cell>
          <cell r="G183" t="str">
            <v>LST a.s.</v>
          </cell>
          <cell r="H183" t="str">
            <v>Domažlice</v>
          </cell>
          <cell r="I183" t="str">
            <v>Trhanov</v>
          </cell>
          <cell r="J183" t="str">
            <v>Trhanov 48</v>
          </cell>
          <cell r="L183" t="str">
            <v>34533</v>
          </cell>
          <cell r="M183" t="str">
            <v>001</v>
          </cell>
          <cell r="N183" t="str">
            <v>Hostouň</v>
          </cell>
          <cell r="P183" t="str">
            <v>Hostouň</v>
          </cell>
          <cell r="Q183" t="str">
            <v>Petra Bezruče 153/4</v>
          </cell>
          <cell r="S183" t="str">
            <v>34525</v>
          </cell>
          <cell r="T183" t="str">
            <v>Elektronická</v>
          </cell>
          <cell r="U183" t="str">
            <v>Automobilová</v>
          </cell>
          <cell r="V183">
            <v>63671</v>
          </cell>
          <cell r="W183">
            <v>58541</v>
          </cell>
          <cell r="X183">
            <v>54488</v>
          </cell>
          <cell r="Y183">
            <v>57000</v>
          </cell>
          <cell r="Z183" t="str">
            <v>SM,JD</v>
          </cell>
          <cell r="AA183">
            <v>32</v>
          </cell>
          <cell r="AB183">
            <v>68</v>
          </cell>
          <cell r="AC183" t="str">
            <v/>
          </cell>
          <cell r="AD183" t="str">
            <v/>
          </cell>
          <cell r="AE183" t="str">
            <v>BO</v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>MD</v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>BK</v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>DB</v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>BR</v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>Listnaté měkké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>Ostatní listnaté tvrdé</v>
          </cell>
          <cell r="BJ183" t="str">
            <v/>
          </cell>
          <cell r="BK183" t="str">
            <v/>
          </cell>
          <cell r="BL183" t="str">
            <v/>
          </cell>
          <cell r="BM183" t="str">
            <v/>
          </cell>
          <cell r="BN183" t="str">
            <v>SM,JD</v>
          </cell>
          <cell r="BO183">
            <v>26</v>
          </cell>
          <cell r="BP183">
            <v>80</v>
          </cell>
          <cell r="BQ183" t="str">
            <v/>
          </cell>
          <cell r="BR183" t="str">
            <v/>
          </cell>
          <cell r="BS183" t="str">
            <v>BO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>MD</v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>BK</v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>DB</v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>BR</v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>Listnaté měkké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>Ostatní listnaté tvrdé</v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>03.06.25 07:51:53,784194000</v>
          </cell>
          <cell r="DC183">
            <v>56514.5</v>
          </cell>
          <cell r="DD183">
            <v>18084.64</v>
          </cell>
          <cell r="DF183" t="str">
            <v>1</v>
          </cell>
          <cell r="DG183">
            <v>2</v>
          </cell>
          <cell r="DH183">
            <v>100</v>
          </cell>
          <cell r="DI183" t="str">
            <v>50-100 tis.m3</v>
          </cell>
        </row>
        <row r="184">
          <cell r="A184">
            <v>469</v>
          </cell>
          <cell r="B184">
            <v>45810.599305555559</v>
          </cell>
          <cell r="C184" t="str">
            <v>64249069</v>
          </cell>
          <cell r="D184" t="str">
            <v>zbynek.dolecek@tiscali.cz</v>
          </cell>
          <cell r="E184" t="str">
            <v>Ing. Zbyněk Doleček</v>
          </cell>
          <cell r="F184" t="str">
            <v>602127252</v>
          </cell>
          <cell r="G184" t="str">
            <v>Ing. Zbyněk Doleček</v>
          </cell>
          <cell r="H184" t="str">
            <v>Ústí nad Orlicí</v>
          </cell>
          <cell r="I184" t="str">
            <v>Orličky</v>
          </cell>
          <cell r="J184" t="str">
            <v>Orličky 40</v>
          </cell>
          <cell r="L184" t="str">
            <v>56155</v>
          </cell>
          <cell r="M184" t="str">
            <v>001</v>
          </cell>
          <cell r="O184" t="str">
            <v>Ústí nad Orlicí</v>
          </cell>
          <cell r="P184" t="str">
            <v>Orličky</v>
          </cell>
          <cell r="Q184" t="str">
            <v>Orličky 61</v>
          </cell>
          <cell r="S184" t="str">
            <v>56155</v>
          </cell>
          <cell r="T184" t="str">
            <v>Manuální</v>
          </cell>
          <cell r="U184" t="str">
            <v>Automobilová</v>
          </cell>
          <cell r="V184">
            <v>7000</v>
          </cell>
          <cell r="W184">
            <v>5000</v>
          </cell>
          <cell r="X184">
            <v>4000</v>
          </cell>
          <cell r="Y184">
            <v>4000</v>
          </cell>
          <cell r="Z184" t="str">
            <v>SM,JD</v>
          </cell>
          <cell r="AA184">
            <v>35</v>
          </cell>
          <cell r="AB184">
            <v>5</v>
          </cell>
          <cell r="AC184" t="str">
            <v/>
          </cell>
          <cell r="AD184" t="str">
            <v/>
          </cell>
          <cell r="AE184" t="str">
            <v>BO</v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>MD</v>
          </cell>
          <cell r="AK184">
            <v>5</v>
          </cell>
          <cell r="AL184" t="str">
            <v/>
          </cell>
          <cell r="AM184" t="str">
            <v/>
          </cell>
          <cell r="AN184" t="str">
            <v/>
          </cell>
          <cell r="AO184" t="str">
            <v>BK</v>
          </cell>
          <cell r="AP184">
            <v>20</v>
          </cell>
          <cell r="AQ184">
            <v>5</v>
          </cell>
          <cell r="AR184" t="str">
            <v/>
          </cell>
          <cell r="AS184" t="str">
            <v/>
          </cell>
          <cell r="AT184" t="str">
            <v>DB</v>
          </cell>
          <cell r="AU184">
            <v>10</v>
          </cell>
          <cell r="AV184">
            <v>5</v>
          </cell>
          <cell r="AW184" t="str">
            <v/>
          </cell>
          <cell r="AX184" t="str">
            <v/>
          </cell>
          <cell r="AY184" t="str">
            <v>BR</v>
          </cell>
          <cell r="AZ184">
            <v>5</v>
          </cell>
          <cell r="BA184" t="str">
            <v/>
          </cell>
          <cell r="BB184" t="str">
            <v/>
          </cell>
          <cell r="BC184" t="str">
            <v/>
          </cell>
          <cell r="BD184" t="str">
            <v>Listnaté měkké</v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>Ostatní listnaté tvrdé</v>
          </cell>
          <cell r="BJ184">
            <v>10</v>
          </cell>
          <cell r="BK184" t="str">
            <v/>
          </cell>
          <cell r="BL184" t="str">
            <v/>
          </cell>
          <cell r="BM184" t="str">
            <v/>
          </cell>
          <cell r="BN184" t="str">
            <v>SM,JD</v>
          </cell>
          <cell r="BO184">
            <v>20</v>
          </cell>
          <cell r="BP184">
            <v>100</v>
          </cell>
          <cell r="BQ184" t="str">
            <v/>
          </cell>
          <cell r="BR184" t="str">
            <v/>
          </cell>
          <cell r="BS184" t="str">
            <v>BO</v>
          </cell>
          <cell r="BT184" t="str">
            <v/>
          </cell>
          <cell r="BU184" t="str">
            <v/>
          </cell>
          <cell r="BV184" t="str">
            <v/>
          </cell>
          <cell r="BW184" t="str">
            <v/>
          </cell>
          <cell r="BX184" t="str">
            <v>MD</v>
          </cell>
          <cell r="BY184">
            <v>20</v>
          </cell>
          <cell r="BZ184">
            <v>100</v>
          </cell>
          <cell r="CA184" t="str">
            <v/>
          </cell>
          <cell r="CB184" t="str">
            <v/>
          </cell>
          <cell r="CC184" t="str">
            <v>BK</v>
          </cell>
          <cell r="CD184">
            <v>30</v>
          </cell>
          <cell r="CE184">
            <v>100</v>
          </cell>
          <cell r="CF184" t="str">
            <v/>
          </cell>
          <cell r="CG184" t="str">
            <v/>
          </cell>
          <cell r="CH184" t="str">
            <v>DB</v>
          </cell>
          <cell r="CI184">
            <v>35</v>
          </cell>
          <cell r="CJ184">
            <v>100</v>
          </cell>
          <cell r="CK184" t="str">
            <v/>
          </cell>
          <cell r="CL184" t="str">
            <v/>
          </cell>
          <cell r="CM184" t="str">
            <v>BR</v>
          </cell>
          <cell r="CN184">
            <v>25</v>
          </cell>
          <cell r="CO184">
            <v>100</v>
          </cell>
          <cell r="CP184" t="str">
            <v/>
          </cell>
          <cell r="CQ184" t="str">
            <v/>
          </cell>
          <cell r="CR184" t="str">
            <v>Listnaté měkké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>Ostatní listnaté tvrdé</v>
          </cell>
          <cell r="CX184">
            <v>30</v>
          </cell>
          <cell r="CY184">
            <v>100</v>
          </cell>
          <cell r="CZ184" t="str">
            <v/>
          </cell>
          <cell r="DA184" t="str">
            <v/>
          </cell>
          <cell r="DB184" t="str">
            <v>03.06.25 07:51:53,767183000</v>
          </cell>
          <cell r="DC184">
            <v>4500</v>
          </cell>
          <cell r="DD184">
            <v>1575.0000000000002</v>
          </cell>
          <cell r="DE184" t="str">
            <v>ngq5wvi</v>
          </cell>
          <cell r="DF184" t="str">
            <v>1</v>
          </cell>
          <cell r="DG184">
            <v>2</v>
          </cell>
          <cell r="DH184">
            <v>100</v>
          </cell>
          <cell r="DI184" t="str">
            <v>2,5-5 tis.m3</v>
          </cell>
        </row>
        <row r="185">
          <cell r="A185">
            <v>470</v>
          </cell>
          <cell r="B185">
            <v>45811.222766203704</v>
          </cell>
          <cell r="C185" t="str">
            <v>64362515</v>
          </cell>
          <cell r="D185" t="str">
            <v>tkac.j@seznam.cz</v>
          </cell>
          <cell r="E185" t="str">
            <v>Jan Tkáč</v>
          </cell>
          <cell r="F185" t="str">
            <v>603178628</v>
          </cell>
          <cell r="G185" t="str">
            <v>Jan Tkáč</v>
          </cell>
          <cell r="H185" t="str">
            <v>Cheb</v>
          </cell>
          <cell r="I185" t="str">
            <v>Libá</v>
          </cell>
          <cell r="J185" t="str">
            <v>97</v>
          </cell>
          <cell r="L185" t="str">
            <v>35131</v>
          </cell>
          <cell r="M185" t="str">
            <v>001</v>
          </cell>
          <cell r="O185" t="str">
            <v>Cheb</v>
          </cell>
          <cell r="P185" t="str">
            <v>Libá</v>
          </cell>
          <cell r="S185" t="str">
            <v>35131</v>
          </cell>
          <cell r="T185" t="str">
            <v>Manuální</v>
          </cell>
          <cell r="U185" t="str">
            <v>Automobilová</v>
          </cell>
          <cell r="V185">
            <v>60</v>
          </cell>
          <cell r="W185">
            <v>37</v>
          </cell>
          <cell r="X185">
            <v>52</v>
          </cell>
          <cell r="Y185">
            <v>120</v>
          </cell>
          <cell r="Z185" t="str">
            <v>SM,JD</v>
          </cell>
          <cell r="AA185">
            <v>24</v>
          </cell>
          <cell r="AB185">
            <v>54</v>
          </cell>
          <cell r="AC185" t="str">
            <v/>
          </cell>
          <cell r="AD185" t="str">
            <v/>
          </cell>
          <cell r="AE185" t="str">
            <v>BO</v>
          </cell>
          <cell r="AF185">
            <v>22</v>
          </cell>
          <cell r="AG185" t="str">
            <v/>
          </cell>
          <cell r="AH185" t="str">
            <v/>
          </cell>
          <cell r="AI185" t="str">
            <v/>
          </cell>
          <cell r="AJ185" t="str">
            <v>MD</v>
          </cell>
          <cell r="AK185" t="str">
            <v/>
          </cell>
          <cell r="AL185" t="str">
            <v/>
          </cell>
          <cell r="AM185" t="str">
            <v/>
          </cell>
          <cell r="AN185" t="str">
            <v/>
          </cell>
          <cell r="AO185" t="str">
            <v>BK</v>
          </cell>
          <cell r="AP185" t="str">
            <v/>
          </cell>
          <cell r="AQ185" t="str">
            <v/>
          </cell>
          <cell r="AR185" t="str">
            <v/>
          </cell>
          <cell r="AS185" t="str">
            <v/>
          </cell>
          <cell r="AT185" t="str">
            <v>DB</v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 t="str">
            <v>BR</v>
          </cell>
          <cell r="AZ185" t="str">
            <v/>
          </cell>
          <cell r="BA185" t="str">
            <v/>
          </cell>
          <cell r="BB185" t="str">
            <v/>
          </cell>
          <cell r="BC185" t="str">
            <v/>
          </cell>
          <cell r="BD185" t="str">
            <v>Listnaté měkké</v>
          </cell>
          <cell r="BE185" t="str">
            <v/>
          </cell>
          <cell r="BF185" t="str">
            <v/>
          </cell>
          <cell r="BG185" t="str">
            <v/>
          </cell>
          <cell r="BH185" t="str">
            <v/>
          </cell>
          <cell r="BI185" t="str">
            <v>Ostatní listnaté tvrdé</v>
          </cell>
          <cell r="BJ185" t="str">
            <v/>
          </cell>
          <cell r="BK185" t="str">
            <v/>
          </cell>
          <cell r="BL185" t="str">
            <v/>
          </cell>
          <cell r="BM185" t="str">
            <v/>
          </cell>
          <cell r="BN185" t="str">
            <v>SM,JD</v>
          </cell>
          <cell r="BO185" t="str">
            <v/>
          </cell>
          <cell r="BP185" t="str">
            <v/>
          </cell>
          <cell r="BQ185" t="str">
            <v/>
          </cell>
          <cell r="BR185" t="str">
            <v/>
          </cell>
          <cell r="BS185" t="str">
            <v>BO</v>
          </cell>
          <cell r="BT185" t="str">
            <v/>
          </cell>
          <cell r="BU185" t="str">
            <v/>
          </cell>
          <cell r="BV185" t="str">
            <v/>
          </cell>
          <cell r="BW185" t="str">
            <v/>
          </cell>
          <cell r="BX185" t="str">
            <v>MD</v>
          </cell>
          <cell r="BY185" t="str">
            <v/>
          </cell>
          <cell r="BZ185" t="str">
            <v/>
          </cell>
          <cell r="CA185" t="str">
            <v/>
          </cell>
          <cell r="CB185" t="str">
            <v/>
          </cell>
          <cell r="CC185" t="str">
            <v>BK</v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>DB</v>
          </cell>
          <cell r="CI185" t="str">
            <v/>
          </cell>
          <cell r="CJ185" t="str">
            <v/>
          </cell>
          <cell r="CK185" t="str">
            <v/>
          </cell>
          <cell r="CL185" t="str">
            <v/>
          </cell>
          <cell r="CM185" t="str">
            <v>BR</v>
          </cell>
          <cell r="CN185" t="str">
            <v/>
          </cell>
          <cell r="CO185" t="str">
            <v/>
          </cell>
          <cell r="CP185" t="str">
            <v/>
          </cell>
          <cell r="CQ185" t="str">
            <v/>
          </cell>
          <cell r="CR185" t="str">
            <v>Listnaté měkké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>Ostatní listnaté tvrdé</v>
          </cell>
          <cell r="CX185" t="str">
            <v/>
          </cell>
          <cell r="CY185" t="str">
            <v/>
          </cell>
          <cell r="CZ185" t="str">
            <v/>
          </cell>
          <cell r="DA185" t="str">
            <v/>
          </cell>
          <cell r="DB185" t="str">
            <v>03.06.25 07:51:53,749716000</v>
          </cell>
          <cell r="DC185">
            <v>44.5</v>
          </cell>
          <cell r="DD185">
            <v>10.68</v>
          </cell>
          <cell r="DE185" t="str">
            <v>ub763vy</v>
          </cell>
          <cell r="DF185" t="str">
            <v>1</v>
          </cell>
          <cell r="DG185">
            <v>2</v>
          </cell>
          <cell r="DH185">
            <v>100</v>
          </cell>
          <cell r="DI185" t="str">
            <v>do 2,5 tis.m3</v>
          </cell>
        </row>
        <row r="186">
          <cell r="A186">
            <v>472</v>
          </cell>
          <cell r="B186">
            <v>45811.309201388889</v>
          </cell>
          <cell r="C186" t="str">
            <v>04940636</v>
          </cell>
          <cell r="D186" t="str">
            <v>drevo.dlouhy@seznam.cz</v>
          </cell>
          <cell r="E186" t="str">
            <v>Dlouhý Miroslav</v>
          </cell>
          <cell r="F186" t="str">
            <v>606777178</v>
          </cell>
          <cell r="G186" t="str">
            <v>Dřevo Pichler -Dlouhý s.r.o</v>
          </cell>
          <cell r="H186" t="str">
            <v>Hodonín</v>
          </cell>
          <cell r="I186" t="str">
            <v>Kyjov</v>
          </cell>
          <cell r="J186" t="str">
            <v>Za Stadionem 1151</v>
          </cell>
          <cell r="L186" t="str">
            <v>69631</v>
          </cell>
          <cell r="M186" t="str">
            <v>001</v>
          </cell>
          <cell r="O186" t="str">
            <v>Hodonín</v>
          </cell>
          <cell r="P186" t="str">
            <v>Bukovany</v>
          </cell>
          <cell r="S186" t="str">
            <v>69631</v>
          </cell>
          <cell r="T186" t="str">
            <v>Manuální</v>
          </cell>
          <cell r="U186" t="str">
            <v>Automobilová</v>
          </cell>
          <cell r="V186">
            <v>15000</v>
          </cell>
          <cell r="W186">
            <v>25000</v>
          </cell>
          <cell r="X186">
            <v>25000</v>
          </cell>
          <cell r="Y186">
            <v>28000</v>
          </cell>
          <cell r="Z186" t="str">
            <v>SM,JD</v>
          </cell>
          <cell r="AA186">
            <v>45</v>
          </cell>
          <cell r="AB186">
            <v>20</v>
          </cell>
          <cell r="AC186" t="str">
            <v/>
          </cell>
          <cell r="AD186" t="str">
            <v/>
          </cell>
          <cell r="AE186" t="str">
            <v>BO</v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>MD</v>
          </cell>
          <cell r="AK186">
            <v>30</v>
          </cell>
          <cell r="AL186" t="str">
            <v/>
          </cell>
          <cell r="AM186" t="str">
            <v/>
          </cell>
          <cell r="AN186" t="str">
            <v/>
          </cell>
          <cell r="AO186" t="str">
            <v>BK</v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>DB</v>
          </cell>
          <cell r="AU186">
            <v>5</v>
          </cell>
          <cell r="AV186" t="str">
            <v/>
          </cell>
          <cell r="AW186" t="str">
            <v/>
          </cell>
          <cell r="AX186" t="str">
            <v/>
          </cell>
          <cell r="AY186" t="str">
            <v>BR</v>
          </cell>
          <cell r="AZ186" t="str">
            <v/>
          </cell>
          <cell r="BA186" t="str">
            <v/>
          </cell>
          <cell r="BB186" t="str">
            <v/>
          </cell>
          <cell r="BC186" t="str">
            <v/>
          </cell>
          <cell r="BD186" t="str">
            <v>Listnaté měkké</v>
          </cell>
          <cell r="BE186" t="str">
            <v/>
          </cell>
          <cell r="BF186" t="str">
            <v/>
          </cell>
          <cell r="BG186" t="str">
            <v/>
          </cell>
          <cell r="BH186" t="str">
            <v/>
          </cell>
          <cell r="BI186" t="str">
            <v>Ostatní listnaté tvrdé</v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>SM,JD</v>
          </cell>
          <cell r="BO186">
            <v>25</v>
          </cell>
          <cell r="BP186">
            <v>70</v>
          </cell>
          <cell r="BQ186" t="str">
            <v/>
          </cell>
          <cell r="BR186" t="str">
            <v/>
          </cell>
          <cell r="BS186" t="str">
            <v>BO</v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>MD</v>
          </cell>
          <cell r="BY186">
            <v>25</v>
          </cell>
          <cell r="BZ186">
            <v>70</v>
          </cell>
          <cell r="CA186" t="str">
            <v/>
          </cell>
          <cell r="CB186" t="str">
            <v/>
          </cell>
          <cell r="CC186" t="str">
            <v>BK</v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>DB</v>
          </cell>
          <cell r="CI186">
            <v>35</v>
          </cell>
          <cell r="CJ186">
            <v>70</v>
          </cell>
          <cell r="CK186" t="str">
            <v/>
          </cell>
          <cell r="CL186" t="str">
            <v/>
          </cell>
          <cell r="CM186" t="str">
            <v>BR</v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>Listnaté měkké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>Ostatní listnaté tvrdé</v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>04.06.25 10:54:21,239399000</v>
          </cell>
          <cell r="DC186">
            <v>25000</v>
          </cell>
          <cell r="DD186">
            <v>11250</v>
          </cell>
          <cell r="DF186" t="str">
            <v>1</v>
          </cell>
          <cell r="DG186">
            <v>2</v>
          </cell>
          <cell r="DH186">
            <v>100</v>
          </cell>
          <cell r="DI186" t="str">
            <v>20-50 tis.m3</v>
          </cell>
        </row>
        <row r="187">
          <cell r="A187">
            <v>482</v>
          </cell>
          <cell r="B187">
            <v>45812.482685185183</v>
          </cell>
          <cell r="C187" t="str">
            <v>11339233</v>
          </cell>
          <cell r="D187" t="str">
            <v>kalafut@volny.cz</v>
          </cell>
          <cell r="E187" t="str">
            <v>Kalafutová Dagmar</v>
          </cell>
          <cell r="F187" t="str">
            <v>777750813</v>
          </cell>
          <cell r="G187" t="str">
            <v>Dagmar Kalafutová</v>
          </cell>
          <cell r="H187" t="str">
            <v>Tábor</v>
          </cell>
          <cell r="I187" t="str">
            <v>Tábor</v>
          </cell>
          <cell r="J187" t="str">
            <v>V Sadové 166</v>
          </cell>
          <cell r="L187" t="str">
            <v>39001</v>
          </cell>
          <cell r="M187" t="str">
            <v>001</v>
          </cell>
          <cell r="N187" t="str">
            <v>Pila Kalafut</v>
          </cell>
          <cell r="O187" t="str">
            <v>Tábor</v>
          </cell>
          <cell r="P187" t="str">
            <v>Turovec</v>
          </cell>
          <cell r="Q187" t="str">
            <v>Turovec 78</v>
          </cell>
          <cell r="S187" t="str">
            <v>39121</v>
          </cell>
          <cell r="T187" t="str">
            <v>Manuální</v>
          </cell>
          <cell r="U187" t="str">
            <v>Automobilová</v>
          </cell>
          <cell r="V187">
            <v>22000</v>
          </cell>
          <cell r="W187">
            <v>19500</v>
          </cell>
          <cell r="X187">
            <v>20000</v>
          </cell>
          <cell r="Y187">
            <v>20000</v>
          </cell>
          <cell r="Z187" t="str">
            <v>SM,JD</v>
          </cell>
          <cell r="AA187">
            <v>30</v>
          </cell>
          <cell r="AB187">
            <v>4</v>
          </cell>
          <cell r="AC187">
            <v>20</v>
          </cell>
          <cell r="AD187">
            <v>7</v>
          </cell>
          <cell r="AE187" t="str">
            <v>BO</v>
          </cell>
          <cell r="AF187">
            <v>17</v>
          </cell>
          <cell r="AG187">
            <v>2</v>
          </cell>
          <cell r="AH187">
            <v>5</v>
          </cell>
          <cell r="AI187">
            <v>3</v>
          </cell>
          <cell r="AJ187" t="str">
            <v>MD</v>
          </cell>
          <cell r="AK187">
            <v>2</v>
          </cell>
          <cell r="AL187" t="str">
            <v/>
          </cell>
          <cell r="AM187" t="str">
            <v/>
          </cell>
          <cell r="AN187" t="str">
            <v/>
          </cell>
          <cell r="AO187" t="str">
            <v>BK</v>
          </cell>
          <cell r="AP187" t="str">
            <v/>
          </cell>
          <cell r="AQ187">
            <v>1</v>
          </cell>
          <cell r="AR187" t="str">
            <v/>
          </cell>
          <cell r="AS187">
            <v>2</v>
          </cell>
          <cell r="AT187" t="str">
            <v>DB</v>
          </cell>
          <cell r="AU187">
            <v>1</v>
          </cell>
          <cell r="AV187">
            <v>1</v>
          </cell>
          <cell r="AW187" t="str">
            <v/>
          </cell>
          <cell r="AX187">
            <v>3</v>
          </cell>
          <cell r="AY187" t="str">
            <v>BR</v>
          </cell>
          <cell r="AZ187" t="str">
            <v/>
          </cell>
          <cell r="BA187" t="str">
            <v/>
          </cell>
          <cell r="BB187" t="str">
            <v/>
          </cell>
          <cell r="BC187">
            <v>1</v>
          </cell>
          <cell r="BD187" t="str">
            <v>Listnaté měkké</v>
          </cell>
          <cell r="BE187" t="str">
            <v/>
          </cell>
          <cell r="BF187" t="str">
            <v/>
          </cell>
          <cell r="BG187" t="str">
            <v/>
          </cell>
          <cell r="BH187">
            <v>1</v>
          </cell>
          <cell r="BI187" t="str">
            <v>Ostatní listnaté tvrdé</v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>SM,JD</v>
          </cell>
          <cell r="BO187">
            <v>20</v>
          </cell>
          <cell r="BP187">
            <v>80</v>
          </cell>
          <cell r="BQ187">
            <v>12</v>
          </cell>
          <cell r="BR187">
            <v>80</v>
          </cell>
          <cell r="BS187" t="str">
            <v>BO</v>
          </cell>
          <cell r="BT187">
            <v>16</v>
          </cell>
          <cell r="BU187">
            <v>60</v>
          </cell>
          <cell r="BV187">
            <v>16</v>
          </cell>
          <cell r="BW187">
            <v>60</v>
          </cell>
          <cell r="BX187" t="str">
            <v>MD</v>
          </cell>
          <cell r="BY187">
            <v>20</v>
          </cell>
          <cell r="BZ187">
            <v>60</v>
          </cell>
          <cell r="CA187" t="str">
            <v/>
          </cell>
          <cell r="CB187" t="str">
            <v/>
          </cell>
          <cell r="CC187" t="str">
            <v>BK</v>
          </cell>
          <cell r="CD187">
            <v>20</v>
          </cell>
          <cell r="CE187">
            <v>80</v>
          </cell>
          <cell r="CF187" t="str">
            <v/>
          </cell>
          <cell r="CG187" t="str">
            <v/>
          </cell>
          <cell r="CH187" t="str">
            <v>DB</v>
          </cell>
          <cell r="CI187">
            <v>20</v>
          </cell>
          <cell r="CJ187">
            <v>80</v>
          </cell>
          <cell r="CK187" t="str">
            <v/>
          </cell>
          <cell r="CL187" t="str">
            <v/>
          </cell>
          <cell r="CM187" t="str">
            <v>BR</v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>Listnaté měkké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>Ostatní listnaté tvrdé</v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>04.06.25 14:31:59,651175000</v>
          </cell>
          <cell r="DC187">
            <v>19750</v>
          </cell>
          <cell r="DD187">
            <v>5925</v>
          </cell>
          <cell r="DE187" t="str">
            <v>6rdw7t4</v>
          </cell>
          <cell r="DF187" t="str">
            <v>1</v>
          </cell>
          <cell r="DG187">
            <v>2</v>
          </cell>
          <cell r="DH187">
            <v>100</v>
          </cell>
          <cell r="DI187" t="str">
            <v>10-20 tis.m3</v>
          </cell>
        </row>
        <row r="188">
          <cell r="A188">
            <v>483</v>
          </cell>
          <cell r="B188">
            <v>45812.490879629629</v>
          </cell>
          <cell r="C188" t="str">
            <v>28096321</v>
          </cell>
          <cell r="D188" t="str">
            <v>nemcovahani@seznam.cz</v>
          </cell>
          <cell r="E188" t="str">
            <v>Roman Vrba</v>
          </cell>
          <cell r="F188" t="str">
            <v>602461327</v>
          </cell>
          <cell r="G188" t="str">
            <v>Neumüller CZ s.r.o.</v>
          </cell>
          <cell r="H188" t="str">
            <v>Jindřichův Hradec</v>
          </cell>
          <cell r="I188" t="str">
            <v>Suchdol nad Lužnicí</v>
          </cell>
          <cell r="J188" t="str">
            <v>J. K. Tyla 580</v>
          </cell>
          <cell r="L188" t="str">
            <v>37806</v>
          </cell>
          <cell r="M188" t="str">
            <v>001</v>
          </cell>
          <cell r="N188" t="str">
            <v>DELTA</v>
          </cell>
          <cell r="O188" t="str">
            <v>Jindřichův Hradec</v>
          </cell>
          <cell r="P188" t="str">
            <v>Suchdol nad Lužnicí</v>
          </cell>
          <cell r="Q188" t="str">
            <v>Na huti 300</v>
          </cell>
          <cell r="S188" t="str">
            <v>37806</v>
          </cell>
          <cell r="T188" t="str">
            <v>Elektronická</v>
          </cell>
          <cell r="U188" t="str">
            <v>Automobilová i železniční</v>
          </cell>
          <cell r="V188">
            <v>2800</v>
          </cell>
          <cell r="W188">
            <v>4200</v>
          </cell>
          <cell r="X188">
            <v>4400</v>
          </cell>
          <cell r="Y188">
            <v>4600</v>
          </cell>
          <cell r="Z188" t="str">
            <v>SM,JD</v>
          </cell>
          <cell r="AA188">
            <v>28</v>
          </cell>
          <cell r="AB188">
            <v>4</v>
          </cell>
          <cell r="AC188">
            <v>8</v>
          </cell>
          <cell r="AD188">
            <v>0</v>
          </cell>
          <cell r="AE188" t="str">
            <v>BO</v>
          </cell>
          <cell r="AF188">
            <v>14</v>
          </cell>
          <cell r="AG188">
            <v>2</v>
          </cell>
          <cell r="AH188">
            <v>4</v>
          </cell>
          <cell r="AI188">
            <v>0</v>
          </cell>
          <cell r="AJ188" t="str">
            <v>MD</v>
          </cell>
          <cell r="AK188">
            <v>21</v>
          </cell>
          <cell r="AL188">
            <v>3</v>
          </cell>
          <cell r="AM188">
            <v>6</v>
          </cell>
          <cell r="AN188">
            <v>0</v>
          </cell>
          <cell r="AO188" t="str">
            <v>BK</v>
          </cell>
          <cell r="AP188">
            <v>9</v>
          </cell>
          <cell r="AQ188">
            <v>1</v>
          </cell>
          <cell r="AR188">
            <v>0</v>
          </cell>
          <cell r="AS188">
            <v>0</v>
          </cell>
          <cell r="AT188" t="str">
            <v>DB</v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>BR</v>
          </cell>
          <cell r="AZ188" t="str">
            <v/>
          </cell>
          <cell r="BA188" t="str">
            <v/>
          </cell>
          <cell r="BB188" t="str">
            <v/>
          </cell>
          <cell r="BC188" t="str">
            <v/>
          </cell>
          <cell r="BD188" t="str">
            <v>Listnaté měkké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>Ostatní listnaté tvrdé</v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>SM,JD</v>
          </cell>
          <cell r="BO188">
            <v>20</v>
          </cell>
          <cell r="BP188">
            <v>50</v>
          </cell>
          <cell r="BQ188">
            <v>15</v>
          </cell>
          <cell r="BR188">
            <v>30</v>
          </cell>
          <cell r="BS188" t="str">
            <v>BO</v>
          </cell>
          <cell r="BT188">
            <v>20</v>
          </cell>
          <cell r="BU188">
            <v>50</v>
          </cell>
          <cell r="BV188">
            <v>15</v>
          </cell>
          <cell r="BW188">
            <v>30</v>
          </cell>
          <cell r="BX188" t="str">
            <v>MD</v>
          </cell>
          <cell r="BY188">
            <v>20</v>
          </cell>
          <cell r="BZ188">
            <v>50</v>
          </cell>
          <cell r="CA188">
            <v>15</v>
          </cell>
          <cell r="CB188">
            <v>30</v>
          </cell>
          <cell r="CC188" t="str">
            <v>BK</v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>DB</v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>BR</v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>Listnaté měkké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>Ostatní listnaté tvrdé</v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>04.06.25 14:31:59,643108000</v>
          </cell>
          <cell r="DC188">
            <v>4300</v>
          </cell>
          <cell r="DD188">
            <v>1204.0000000000002</v>
          </cell>
          <cell r="DE188" t="str">
            <v>5fxp3av</v>
          </cell>
          <cell r="DF188" t="str">
            <v>1</v>
          </cell>
          <cell r="DG188">
            <v>2</v>
          </cell>
          <cell r="DH188">
            <v>100</v>
          </cell>
          <cell r="DI188" t="str">
            <v>2,5-5 tis.m3</v>
          </cell>
        </row>
        <row r="189">
          <cell r="A189">
            <v>484</v>
          </cell>
          <cell r="B189">
            <v>45812.492812500001</v>
          </cell>
          <cell r="C189" t="str">
            <v>06386440</v>
          </cell>
          <cell r="D189" t="str">
            <v>haratykp@seznam.cz</v>
          </cell>
          <cell r="E189" t="str">
            <v>Petr Haratyk</v>
          </cell>
          <cell r="F189" t="str">
            <v>773512900</v>
          </cell>
          <cell r="G189" t="str">
            <v>Pila Haratyk s.r.o.</v>
          </cell>
          <cell r="H189" t="str">
            <v>Frýdek-Místek</v>
          </cell>
          <cell r="I189" t="str">
            <v>Třinec</v>
          </cell>
          <cell r="J189" t="str">
            <v>1.Máje 500</v>
          </cell>
          <cell r="L189" t="str">
            <v>73961</v>
          </cell>
          <cell r="M189" t="str">
            <v>001</v>
          </cell>
          <cell r="O189" t="str">
            <v>Frýdek-Místek</v>
          </cell>
          <cell r="P189" t="str">
            <v>Třinec</v>
          </cell>
          <cell r="Q189" t="str">
            <v>Nebory 231 byv.areal JZD</v>
          </cell>
          <cell r="S189" t="str">
            <v>73961</v>
          </cell>
          <cell r="T189" t="str">
            <v>Manuální</v>
          </cell>
          <cell r="U189" t="str">
            <v>Automobilová</v>
          </cell>
          <cell r="V189">
            <v>6500</v>
          </cell>
          <cell r="W189">
            <v>6600</v>
          </cell>
          <cell r="X189">
            <v>6850</v>
          </cell>
          <cell r="Y189">
            <v>7000</v>
          </cell>
          <cell r="Z189" t="str">
            <v>SM,JD</v>
          </cell>
          <cell r="AA189">
            <v>10</v>
          </cell>
          <cell r="AB189">
            <v>15</v>
          </cell>
          <cell r="AC189">
            <v>65</v>
          </cell>
          <cell r="AD189">
            <v>10</v>
          </cell>
          <cell r="AE189" t="str">
            <v>BO</v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>MD</v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>BK</v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>DB</v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>BR</v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>Listnaté měkké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>Ostatní listnaté tvrdé</v>
          </cell>
          <cell r="BJ189" t="str">
            <v/>
          </cell>
          <cell r="BK189" t="str">
            <v/>
          </cell>
          <cell r="BL189" t="str">
            <v/>
          </cell>
          <cell r="BM189" t="str">
            <v/>
          </cell>
          <cell r="BN189" t="str">
            <v>SM,JD</v>
          </cell>
          <cell r="BO189">
            <v>20</v>
          </cell>
          <cell r="BP189">
            <v>80</v>
          </cell>
          <cell r="BQ189">
            <v>15</v>
          </cell>
          <cell r="BR189">
            <v>80</v>
          </cell>
          <cell r="BS189" t="str">
            <v>BO</v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>MD</v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>BK</v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>DB</v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>BR</v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>Listnaté měkké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>Ostatní listnaté tvrdé</v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>04.06.25 14:31:59,636742000</v>
          </cell>
          <cell r="DC189">
            <v>6725</v>
          </cell>
          <cell r="DD189">
            <v>672.5</v>
          </cell>
          <cell r="DE189" t="str">
            <v>vesqayn</v>
          </cell>
          <cell r="DF189" t="str">
            <v>1</v>
          </cell>
          <cell r="DG189">
            <v>2</v>
          </cell>
          <cell r="DH189">
            <v>100</v>
          </cell>
          <cell r="DI189" t="str">
            <v>5-10 tis.m3</v>
          </cell>
        </row>
        <row r="190">
          <cell r="A190">
            <v>485</v>
          </cell>
          <cell r="B190">
            <v>45812.493587962963</v>
          </cell>
          <cell r="C190" t="str">
            <v>69539138</v>
          </cell>
          <cell r="D190" t="str">
            <v>truhlarstvi.hadrava@seznam.cz</v>
          </cell>
          <cell r="E190" t="str">
            <v>Hadrava Jiří</v>
          </cell>
          <cell r="F190" t="str">
            <v>602379062</v>
          </cell>
          <cell r="G190" t="str">
            <v>Jiří Hadrava</v>
          </cell>
          <cell r="H190" t="str">
            <v>Prachatice</v>
          </cell>
          <cell r="I190" t="str">
            <v>Branišov</v>
          </cell>
          <cell r="J190" t="str">
            <v>23</v>
          </cell>
          <cell r="L190" t="str">
            <v>38473</v>
          </cell>
          <cell r="M190" t="str">
            <v>001</v>
          </cell>
          <cell r="O190" t="str">
            <v>Prachatice</v>
          </cell>
          <cell r="P190" t="str">
            <v>Zdíkov</v>
          </cell>
          <cell r="Q190" t="str">
            <v>36</v>
          </cell>
          <cell r="S190" t="str">
            <v>38472</v>
          </cell>
          <cell r="T190" t="str">
            <v>Manuální</v>
          </cell>
          <cell r="U190" t="str">
            <v>Automobilová</v>
          </cell>
          <cell r="V190">
            <v>1400</v>
          </cell>
          <cell r="W190">
            <v>1300</v>
          </cell>
          <cell r="X190">
            <v>1200</v>
          </cell>
          <cell r="Y190">
            <v>1200</v>
          </cell>
          <cell r="Z190" t="str">
            <v>SM,JD</v>
          </cell>
          <cell r="AA190">
            <v>100</v>
          </cell>
          <cell r="AB190" t="str">
            <v/>
          </cell>
          <cell r="AC190" t="str">
            <v/>
          </cell>
          <cell r="AD190" t="str">
            <v/>
          </cell>
          <cell r="AE190" t="str">
            <v>BO</v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>MD</v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>BK</v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>DB</v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>BR</v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>Listnaté měkké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>Ostatní listnaté tvrdé</v>
          </cell>
          <cell r="BJ190" t="str">
            <v/>
          </cell>
          <cell r="BK190" t="str">
            <v/>
          </cell>
          <cell r="BL190" t="str">
            <v/>
          </cell>
          <cell r="BM190" t="str">
            <v/>
          </cell>
          <cell r="BN190" t="str">
            <v>SM,JD</v>
          </cell>
          <cell r="BO190">
            <v>35</v>
          </cell>
          <cell r="BP190">
            <v>45</v>
          </cell>
          <cell r="BQ190" t="str">
            <v/>
          </cell>
          <cell r="BR190" t="str">
            <v/>
          </cell>
          <cell r="BS190" t="str">
            <v>BO</v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>MD</v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>BK</v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>DB</v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>BR</v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>Listnaté měkké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>Ostatní listnaté tvrdé</v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>04.06.25 14:31:59,627533000</v>
          </cell>
          <cell r="DC190">
            <v>1250</v>
          </cell>
          <cell r="DD190">
            <v>1250</v>
          </cell>
          <cell r="DE190" t="str">
            <v>tf875vk</v>
          </cell>
          <cell r="DF190" t="str">
            <v>1</v>
          </cell>
          <cell r="DG190">
            <v>2</v>
          </cell>
          <cell r="DH190">
            <v>100</v>
          </cell>
          <cell r="DI190" t="str">
            <v>do 2,5 tis.m3</v>
          </cell>
        </row>
        <row r="191">
          <cell r="A191">
            <v>486</v>
          </cell>
          <cell r="B191">
            <v>45812.494513888887</v>
          </cell>
          <cell r="C191" t="str">
            <v>09282441</v>
          </cell>
          <cell r="D191" t="str">
            <v>info@pila-bohumilice.com</v>
          </cell>
          <cell r="E191" t="str">
            <v>David Zeman</v>
          </cell>
          <cell r="F191" t="str">
            <v>724058114</v>
          </cell>
          <cell r="G191" t="str">
            <v>Green Building Products s.r.o.</v>
          </cell>
          <cell r="H191" t="str">
            <v>Prachatice</v>
          </cell>
          <cell r="I191" t="str">
            <v>Bohumilice</v>
          </cell>
          <cell r="J191" t="str">
            <v>20</v>
          </cell>
          <cell r="L191" t="str">
            <v>38481</v>
          </cell>
          <cell r="M191" t="str">
            <v>001</v>
          </cell>
          <cell r="T191" t="str">
            <v>Manuální</v>
          </cell>
          <cell r="U191" t="str">
            <v>Automobilová</v>
          </cell>
          <cell r="V191">
            <v>60</v>
          </cell>
          <cell r="W191">
            <v>240</v>
          </cell>
          <cell r="X191">
            <v>360</v>
          </cell>
          <cell r="Y191">
            <v>500</v>
          </cell>
          <cell r="Z191" t="str">
            <v>SM,JD</v>
          </cell>
          <cell r="AA191">
            <v>70</v>
          </cell>
          <cell r="AB191">
            <v>20</v>
          </cell>
          <cell r="AC191" t="str">
            <v/>
          </cell>
          <cell r="AD191" t="str">
            <v/>
          </cell>
          <cell r="AE191" t="str">
            <v>BO</v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>MD</v>
          </cell>
          <cell r="AK191" t="str">
            <v/>
          </cell>
          <cell r="AL191">
            <v>10</v>
          </cell>
          <cell r="AM191" t="str">
            <v/>
          </cell>
          <cell r="AN191" t="str">
            <v/>
          </cell>
          <cell r="AO191" t="str">
            <v>BK</v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>DB</v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>BR</v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>Listnaté měkké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>Ostatní listnaté tvrdé</v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 t="str">
            <v>SM,JD</v>
          </cell>
          <cell r="BO191">
            <v>25</v>
          </cell>
          <cell r="BP191">
            <v>70</v>
          </cell>
          <cell r="BQ191" t="str">
            <v/>
          </cell>
          <cell r="BR191" t="str">
            <v/>
          </cell>
          <cell r="BS191" t="str">
            <v>BO</v>
          </cell>
          <cell r="BT191" t="str">
            <v/>
          </cell>
          <cell r="BU191" t="str">
            <v/>
          </cell>
          <cell r="BV191" t="str">
            <v/>
          </cell>
          <cell r="BW191" t="str">
            <v/>
          </cell>
          <cell r="BX191" t="str">
            <v>MD</v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>BK</v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>DB</v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>BR</v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>Listnaté měkké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>Ostatní listnaté tvrdé</v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>04.06.25 14:31:59,617823000</v>
          </cell>
          <cell r="DC191">
            <v>300</v>
          </cell>
          <cell r="DD191">
            <v>210.00000000000003</v>
          </cell>
          <cell r="DE191" t="str">
            <v>wjtbjx</v>
          </cell>
          <cell r="DF191" t="str">
            <v>1</v>
          </cell>
          <cell r="DG191">
            <v>2</v>
          </cell>
          <cell r="DH191">
            <v>100</v>
          </cell>
          <cell r="DI191" t="str">
            <v>do 2,5 tis.m3</v>
          </cell>
        </row>
        <row r="192">
          <cell r="A192">
            <v>487</v>
          </cell>
          <cell r="B192">
            <v>45812.497476851851</v>
          </cell>
          <cell r="C192" t="str">
            <v>24746371</v>
          </cell>
          <cell r="D192" t="str">
            <v>info@pilapokorny.cz</v>
          </cell>
          <cell r="E192" t="str">
            <v>Pavlína Štorková</v>
          </cell>
          <cell r="F192" t="str">
            <v>774566353</v>
          </cell>
          <cell r="G192" t="str">
            <v>Pila Pokorny, s.r.o.</v>
          </cell>
          <cell r="H192" t="str">
            <v>Kladno</v>
          </cell>
          <cell r="I192" t="str">
            <v>unhost</v>
          </cell>
          <cell r="J192" t="str">
            <v>V Topolech 722</v>
          </cell>
          <cell r="L192" t="str">
            <v>27351</v>
          </cell>
          <cell r="M192" t="str">
            <v>001</v>
          </cell>
          <cell r="N192" t="str">
            <v>Pila Zdice</v>
          </cell>
          <cell r="O192" t="str">
            <v>Beroun</v>
          </cell>
          <cell r="P192" t="str">
            <v>Zdice</v>
          </cell>
          <cell r="Q192" t="str">
            <v>cs armady 664</v>
          </cell>
          <cell r="S192" t="str">
            <v>26751</v>
          </cell>
          <cell r="T192" t="str">
            <v>Manuální</v>
          </cell>
          <cell r="U192" t="str">
            <v>Automobilová i železniční</v>
          </cell>
          <cell r="V192">
            <v>25000</v>
          </cell>
          <cell r="W192">
            <v>21000</v>
          </cell>
          <cell r="X192">
            <v>23000</v>
          </cell>
          <cell r="Y192">
            <v>26000</v>
          </cell>
          <cell r="Z192" t="str">
            <v>SM,JD</v>
          </cell>
          <cell r="AA192">
            <v>8</v>
          </cell>
          <cell r="AB192">
            <v>10</v>
          </cell>
          <cell r="AC192">
            <v>30</v>
          </cell>
          <cell r="AD192">
            <v>0</v>
          </cell>
          <cell r="AE192" t="str">
            <v>BO</v>
          </cell>
          <cell r="AF192">
            <v>15</v>
          </cell>
          <cell r="AG192">
            <v>10</v>
          </cell>
          <cell r="AH192">
            <v>25</v>
          </cell>
          <cell r="AI192">
            <v>0</v>
          </cell>
          <cell r="AJ192" t="str">
            <v>MD</v>
          </cell>
          <cell r="AK192">
            <v>0</v>
          </cell>
          <cell r="AL192">
            <v>1</v>
          </cell>
          <cell r="AM192">
            <v>1</v>
          </cell>
          <cell r="AN192">
            <v>0</v>
          </cell>
          <cell r="AO192" t="str">
            <v>BK</v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>DB</v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>BR</v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>Listnaté měkké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>Ostatní listnaté tvrdé</v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 t="str">
            <v>SM,JD</v>
          </cell>
          <cell r="BO192">
            <v>10</v>
          </cell>
          <cell r="BP192">
            <v>70</v>
          </cell>
          <cell r="BQ192">
            <v>10</v>
          </cell>
          <cell r="BR192">
            <v>70</v>
          </cell>
          <cell r="BS192" t="str">
            <v>BO</v>
          </cell>
          <cell r="BT192">
            <v>10</v>
          </cell>
          <cell r="BU192">
            <v>70</v>
          </cell>
          <cell r="BV192">
            <v>10</v>
          </cell>
          <cell r="BW192">
            <v>70</v>
          </cell>
          <cell r="BX192" t="str">
            <v>MD</v>
          </cell>
          <cell r="BY192">
            <v>10</v>
          </cell>
          <cell r="BZ192">
            <v>70</v>
          </cell>
          <cell r="CA192">
            <v>10</v>
          </cell>
          <cell r="CB192">
            <v>70</v>
          </cell>
          <cell r="CC192" t="str">
            <v>BK</v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>DB</v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>BR</v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>Listnaté měkké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>Ostatní listnaté tvrdé</v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>04.06.25 14:31:59,609277000</v>
          </cell>
          <cell r="DC192">
            <v>22000</v>
          </cell>
          <cell r="DD192">
            <v>1760</v>
          </cell>
          <cell r="DE192" t="str">
            <v>3kuu2bc</v>
          </cell>
          <cell r="DF192" t="str">
            <v>1</v>
          </cell>
          <cell r="DG192">
            <v>2</v>
          </cell>
          <cell r="DH192">
            <v>100</v>
          </cell>
          <cell r="DI192" t="str">
            <v>20-50 tis.m3</v>
          </cell>
        </row>
        <row r="193">
          <cell r="A193">
            <v>489</v>
          </cell>
          <cell r="B193">
            <v>45812.504733796297</v>
          </cell>
          <cell r="C193" t="str">
            <v>16855841</v>
          </cell>
          <cell r="D193" t="str">
            <v>info@dpvlk.cz</v>
          </cell>
          <cell r="E193" t="str">
            <v>Ing Vlk Vladimír</v>
          </cell>
          <cell r="F193" t="str">
            <v>602123135</v>
          </cell>
          <cell r="G193" t="str">
            <v>Dřevo-palety-Vlk s.r.o.</v>
          </cell>
          <cell r="H193" t="str">
            <v>Prachatice</v>
          </cell>
          <cell r="I193" t="str">
            <v>Buk</v>
          </cell>
          <cell r="J193" t="str">
            <v>9</v>
          </cell>
          <cell r="L193" t="str">
            <v>38301</v>
          </cell>
          <cell r="M193" t="str">
            <v>001</v>
          </cell>
          <cell r="T193" t="str">
            <v>Manuální</v>
          </cell>
          <cell r="U193" t="str">
            <v>Automobilová</v>
          </cell>
          <cell r="V193">
            <v>41203</v>
          </cell>
          <cell r="W193">
            <v>39082</v>
          </cell>
          <cell r="X193">
            <v>41835</v>
          </cell>
          <cell r="Y193">
            <v>50000</v>
          </cell>
          <cell r="Z193" t="str">
            <v>SM,JD</v>
          </cell>
          <cell r="AA193">
            <v>10</v>
          </cell>
          <cell r="AB193">
            <v>20</v>
          </cell>
          <cell r="AC193">
            <v>50</v>
          </cell>
          <cell r="AD193" t="str">
            <v/>
          </cell>
          <cell r="AE193" t="str">
            <v>BO</v>
          </cell>
          <cell r="AF193" t="str">
            <v/>
          </cell>
          <cell r="AG193" t="str">
            <v/>
          </cell>
          <cell r="AH193">
            <v>20</v>
          </cell>
          <cell r="AI193" t="str">
            <v/>
          </cell>
          <cell r="AJ193" t="str">
            <v>MD</v>
          </cell>
          <cell r="AK193" t="str">
            <v/>
          </cell>
          <cell r="AL193" t="str">
            <v/>
          </cell>
          <cell r="AM193" t="str">
            <v/>
          </cell>
          <cell r="AN193" t="str">
            <v/>
          </cell>
          <cell r="AO193" t="str">
            <v>BK</v>
          </cell>
          <cell r="AP193" t="str">
            <v/>
          </cell>
          <cell r="AQ193" t="str">
            <v/>
          </cell>
          <cell r="AR193" t="str">
            <v/>
          </cell>
          <cell r="AS193" t="str">
            <v/>
          </cell>
          <cell r="AT193" t="str">
            <v>DB</v>
          </cell>
          <cell r="AU193" t="str">
            <v/>
          </cell>
          <cell r="AV193" t="str">
            <v/>
          </cell>
          <cell r="AW193" t="str">
            <v/>
          </cell>
          <cell r="AX193" t="str">
            <v/>
          </cell>
          <cell r="AY193" t="str">
            <v>BR</v>
          </cell>
          <cell r="AZ193" t="str">
            <v/>
          </cell>
          <cell r="BA193" t="str">
            <v/>
          </cell>
          <cell r="BB193" t="str">
            <v/>
          </cell>
          <cell r="BC193" t="str">
            <v/>
          </cell>
          <cell r="BD193" t="str">
            <v>Listnaté měkké</v>
          </cell>
          <cell r="BE193" t="str">
            <v/>
          </cell>
          <cell r="BF193" t="str">
            <v/>
          </cell>
          <cell r="BG193" t="str">
            <v/>
          </cell>
          <cell r="BH193" t="str">
            <v/>
          </cell>
          <cell r="BI193" t="str">
            <v>Ostatní listnaté tvrdé</v>
          </cell>
          <cell r="BJ193" t="str">
            <v/>
          </cell>
          <cell r="BK193" t="str">
            <v/>
          </cell>
          <cell r="BL193" t="str">
            <v/>
          </cell>
          <cell r="BM193" t="str">
            <v/>
          </cell>
          <cell r="BN193" t="str">
            <v>SM,JD</v>
          </cell>
          <cell r="BO193">
            <v>20</v>
          </cell>
          <cell r="BP193">
            <v>130</v>
          </cell>
          <cell r="BQ193">
            <v>20</v>
          </cell>
          <cell r="BR193">
            <v>130</v>
          </cell>
          <cell r="BS193" t="str">
            <v>BO</v>
          </cell>
          <cell r="BT193" t="str">
            <v/>
          </cell>
          <cell r="BU193" t="str">
            <v/>
          </cell>
          <cell r="BV193">
            <v>20</v>
          </cell>
          <cell r="BW193">
            <v>100</v>
          </cell>
          <cell r="BX193" t="str">
            <v>MD</v>
          </cell>
          <cell r="BY193" t="str">
            <v/>
          </cell>
          <cell r="BZ193" t="str">
            <v/>
          </cell>
          <cell r="CA193" t="str">
            <v/>
          </cell>
          <cell r="CB193" t="str">
            <v/>
          </cell>
          <cell r="CC193" t="str">
            <v>BK</v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 t="str">
            <v>DB</v>
          </cell>
          <cell r="CI193" t="str">
            <v/>
          </cell>
          <cell r="CJ193" t="str">
            <v/>
          </cell>
          <cell r="CK193" t="str">
            <v/>
          </cell>
          <cell r="CL193" t="str">
            <v/>
          </cell>
          <cell r="CM193" t="str">
            <v>BR</v>
          </cell>
          <cell r="CN193" t="str">
            <v/>
          </cell>
          <cell r="CO193" t="str">
            <v/>
          </cell>
          <cell r="CP193" t="str">
            <v/>
          </cell>
          <cell r="CQ193" t="str">
            <v/>
          </cell>
          <cell r="CR193" t="str">
            <v>Listnaté měkké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>Ostatní listnaté tvrdé</v>
          </cell>
          <cell r="CX193" t="str">
            <v/>
          </cell>
          <cell r="CY193" t="str">
            <v/>
          </cell>
          <cell r="CZ193" t="str">
            <v/>
          </cell>
          <cell r="DA193" t="str">
            <v/>
          </cell>
          <cell r="DB193" t="str">
            <v>04.06.25 14:31:59,590633000</v>
          </cell>
          <cell r="DC193">
            <v>40458.5</v>
          </cell>
          <cell r="DD193">
            <v>4045.8500000000004</v>
          </cell>
          <cell r="DF193">
            <v>1</v>
          </cell>
          <cell r="DG193">
            <v>1</v>
          </cell>
          <cell r="DH193">
            <v>100</v>
          </cell>
          <cell r="DI193" t="str">
            <v>20-50 tis.m3</v>
          </cell>
        </row>
        <row r="194">
          <cell r="A194">
            <v>490</v>
          </cell>
          <cell r="B194">
            <v>45812.505324074074</v>
          </cell>
          <cell r="C194" t="str">
            <v>25826891</v>
          </cell>
          <cell r="D194" t="str">
            <v>sochor@aclesia.eu</v>
          </cell>
          <cell r="E194" t="str">
            <v>Ing. Jiří Sochor</v>
          </cell>
          <cell r="F194" t="str">
            <v>+420604211200</v>
          </cell>
          <cell r="G194" t="str">
            <v>ACLESIA, spol. s r.o.</v>
          </cell>
          <cell r="H194" t="str">
            <v>Vsetín</v>
          </cell>
          <cell r="I194" t="str">
            <v>Hovězí</v>
          </cell>
          <cell r="J194" t="str">
            <v>Hovězí 293</v>
          </cell>
          <cell r="L194" t="str">
            <v>75601</v>
          </cell>
          <cell r="M194" t="str">
            <v>001</v>
          </cell>
          <cell r="N194" t="str">
            <v>DYAS.EU, a.s.</v>
          </cell>
          <cell r="O194" t="str">
            <v>Uherské Hradiště</v>
          </cell>
          <cell r="P194" t="str">
            <v>Uherský Ostroh</v>
          </cell>
          <cell r="Q194" t="str">
            <v>Veselská 384</v>
          </cell>
          <cell r="S194" t="str">
            <v>68724</v>
          </cell>
          <cell r="T194" t="str">
            <v>Manuální</v>
          </cell>
          <cell r="U194" t="str">
            <v>Automobilová i železniční</v>
          </cell>
          <cell r="V194">
            <v>42632</v>
          </cell>
          <cell r="W194">
            <v>44425</v>
          </cell>
          <cell r="X194">
            <v>45827</v>
          </cell>
          <cell r="Y194">
            <v>47000</v>
          </cell>
          <cell r="Z194" t="str">
            <v>SM,JD</v>
          </cell>
          <cell r="AA194">
            <v>1</v>
          </cell>
          <cell r="AB194">
            <v>1</v>
          </cell>
          <cell r="AC194">
            <v>0</v>
          </cell>
          <cell r="AD194">
            <v>0</v>
          </cell>
          <cell r="AE194" t="str">
            <v>BO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MD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 t="str">
            <v>BK</v>
          </cell>
          <cell r="AP194">
            <v>31</v>
          </cell>
          <cell r="AQ194">
            <v>65</v>
          </cell>
          <cell r="AR194">
            <v>0</v>
          </cell>
          <cell r="AS194">
            <v>0</v>
          </cell>
          <cell r="AT194" t="str">
            <v>DB</v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>BR</v>
          </cell>
          <cell r="AZ194" t="str">
            <v/>
          </cell>
          <cell r="BA194" t="str">
            <v/>
          </cell>
          <cell r="BB194" t="str">
            <v/>
          </cell>
          <cell r="BC194" t="str">
            <v/>
          </cell>
          <cell r="BD194" t="str">
            <v>Listnaté měkké</v>
          </cell>
          <cell r="BE194">
            <v>0</v>
          </cell>
          <cell r="BF194">
            <v>1</v>
          </cell>
          <cell r="BG194" t="str">
            <v/>
          </cell>
          <cell r="BH194" t="str">
            <v/>
          </cell>
          <cell r="BI194" t="str">
            <v>Ostatní listnaté tvrdé</v>
          </cell>
          <cell r="BJ194">
            <v>0</v>
          </cell>
          <cell r="BK194">
            <v>1</v>
          </cell>
          <cell r="BL194" t="str">
            <v/>
          </cell>
          <cell r="BM194" t="str">
            <v/>
          </cell>
          <cell r="BN194" t="str">
            <v>SM,JD</v>
          </cell>
          <cell r="BO194">
            <v>30</v>
          </cell>
          <cell r="BP194">
            <v>70</v>
          </cell>
          <cell r="BQ194" t="str">
            <v/>
          </cell>
          <cell r="BR194" t="str">
            <v/>
          </cell>
          <cell r="BS194" t="str">
            <v>BO</v>
          </cell>
          <cell r="BT194" t="str">
            <v/>
          </cell>
          <cell r="BU194" t="str">
            <v/>
          </cell>
          <cell r="BV194" t="str">
            <v/>
          </cell>
          <cell r="BW194" t="str">
            <v/>
          </cell>
          <cell r="BX194" t="str">
            <v>MD</v>
          </cell>
          <cell r="BY194" t="str">
            <v/>
          </cell>
          <cell r="BZ194" t="str">
            <v/>
          </cell>
          <cell r="CA194" t="str">
            <v/>
          </cell>
          <cell r="CB194" t="str">
            <v/>
          </cell>
          <cell r="CC194" t="str">
            <v>BK</v>
          </cell>
          <cell r="CD194">
            <v>30</v>
          </cell>
          <cell r="CE194">
            <v>70</v>
          </cell>
          <cell r="CF194" t="str">
            <v/>
          </cell>
          <cell r="CG194" t="str">
            <v/>
          </cell>
          <cell r="CH194" t="str">
            <v>DB</v>
          </cell>
          <cell r="CI194" t="str">
            <v/>
          </cell>
          <cell r="CJ194" t="str">
            <v/>
          </cell>
          <cell r="CK194" t="str">
            <v/>
          </cell>
          <cell r="CL194" t="str">
            <v/>
          </cell>
          <cell r="CM194" t="str">
            <v>BR</v>
          </cell>
          <cell r="CN194" t="str">
            <v/>
          </cell>
          <cell r="CO194" t="str">
            <v/>
          </cell>
          <cell r="CP194" t="str">
            <v/>
          </cell>
          <cell r="CQ194" t="str">
            <v/>
          </cell>
          <cell r="CR194" t="str">
            <v>Listnaté měkké</v>
          </cell>
          <cell r="CS194">
            <v>30</v>
          </cell>
          <cell r="CT194">
            <v>70</v>
          </cell>
          <cell r="CU194" t="str">
            <v/>
          </cell>
          <cell r="CV194" t="str">
            <v/>
          </cell>
          <cell r="CW194" t="str">
            <v>Ostatní listnaté tvrdé</v>
          </cell>
          <cell r="CX194">
            <v>30</v>
          </cell>
          <cell r="CY194">
            <v>70</v>
          </cell>
          <cell r="CZ194" t="str">
            <v/>
          </cell>
          <cell r="DA194" t="str">
            <v/>
          </cell>
          <cell r="DB194" t="str">
            <v>04.06.25 14:31:59,580917000</v>
          </cell>
          <cell r="DC194">
            <v>45126</v>
          </cell>
          <cell r="DD194">
            <v>451.26</v>
          </cell>
          <cell r="DE194" t="str">
            <v>3puy4ry</v>
          </cell>
          <cell r="DF194" t="str">
            <v>1</v>
          </cell>
          <cell r="DG194">
            <v>2</v>
          </cell>
          <cell r="DH194">
            <v>100</v>
          </cell>
          <cell r="DI194" t="str">
            <v>20-50 tis.m3</v>
          </cell>
        </row>
        <row r="195">
          <cell r="A195">
            <v>493</v>
          </cell>
          <cell r="B195">
            <v>45812.543692129628</v>
          </cell>
          <cell r="C195" t="str">
            <v>01575040</v>
          </cell>
          <cell r="D195" t="str">
            <v>greencorp@seznam.cz</v>
          </cell>
          <cell r="E195" t="str">
            <v>Korál Petr</v>
          </cell>
          <cell r="F195" t="str">
            <v>608608000</v>
          </cell>
          <cell r="G195" t="str">
            <v>Greencorp sro</v>
          </cell>
          <cell r="H195" t="str">
            <v>Praha</v>
          </cell>
          <cell r="I195" t="str">
            <v>Praha</v>
          </cell>
          <cell r="J195" t="str">
            <v>Světova 523/1</v>
          </cell>
          <cell r="L195" t="str">
            <v>18000</v>
          </cell>
          <cell r="M195" t="str">
            <v>001</v>
          </cell>
          <cell r="O195" t="str">
            <v>Prachatice</v>
          </cell>
          <cell r="P195" t="str">
            <v>Stachy</v>
          </cell>
          <cell r="Q195" t="str">
            <v>Vrbice 67</v>
          </cell>
          <cell r="S195" t="str">
            <v>38473</v>
          </cell>
          <cell r="T195" t="str">
            <v>Manuální</v>
          </cell>
          <cell r="U195" t="str">
            <v>Automobilová</v>
          </cell>
          <cell r="V195">
            <v>12000</v>
          </cell>
          <cell r="W195">
            <v>12500</v>
          </cell>
          <cell r="X195">
            <v>11000</v>
          </cell>
          <cell r="Y195">
            <v>12000</v>
          </cell>
          <cell r="Z195" t="str">
            <v>SM,JD</v>
          </cell>
          <cell r="AA195">
            <v>0</v>
          </cell>
          <cell r="AB195" t="str">
            <v/>
          </cell>
          <cell r="AC195">
            <v>30</v>
          </cell>
          <cell r="AD195">
            <v>50</v>
          </cell>
          <cell r="AE195" t="str">
            <v>BO</v>
          </cell>
          <cell r="AF195" t="str">
            <v/>
          </cell>
          <cell r="AG195">
            <v>10</v>
          </cell>
          <cell r="AH195">
            <v>10</v>
          </cell>
          <cell r="AI195" t="str">
            <v/>
          </cell>
          <cell r="AJ195" t="str">
            <v>MD</v>
          </cell>
          <cell r="AK195" t="str">
            <v/>
          </cell>
          <cell r="AL195" t="str">
            <v/>
          </cell>
          <cell r="AM195" t="str">
            <v/>
          </cell>
          <cell r="AN195" t="str">
            <v/>
          </cell>
          <cell r="AO195" t="str">
            <v>BK</v>
          </cell>
          <cell r="AP195" t="str">
            <v/>
          </cell>
          <cell r="AQ195" t="str">
            <v/>
          </cell>
          <cell r="AR195" t="str">
            <v/>
          </cell>
          <cell r="AS195" t="str">
            <v/>
          </cell>
          <cell r="AT195" t="str">
            <v>DB</v>
          </cell>
          <cell r="AU195" t="str">
            <v/>
          </cell>
          <cell r="AV195" t="str">
            <v/>
          </cell>
          <cell r="AW195" t="str">
            <v/>
          </cell>
          <cell r="AX195" t="str">
            <v/>
          </cell>
          <cell r="AY195" t="str">
            <v>BR</v>
          </cell>
          <cell r="AZ195" t="str">
            <v/>
          </cell>
          <cell r="BA195" t="str">
            <v/>
          </cell>
          <cell r="BB195" t="str">
            <v/>
          </cell>
          <cell r="BC195" t="str">
            <v/>
          </cell>
          <cell r="BD195" t="str">
            <v>Listnaté měkké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>Ostatní listnaté tvrdé</v>
          </cell>
          <cell r="BJ195" t="str">
            <v/>
          </cell>
          <cell r="BK195" t="str">
            <v/>
          </cell>
          <cell r="BL195" t="str">
            <v/>
          </cell>
          <cell r="BM195" t="str">
            <v/>
          </cell>
          <cell r="BN195" t="str">
            <v>SM,JD</v>
          </cell>
          <cell r="BO195" t="str">
            <v/>
          </cell>
          <cell r="BP195" t="str">
            <v/>
          </cell>
          <cell r="BQ195">
            <v>20</v>
          </cell>
          <cell r="BR195">
            <v>60</v>
          </cell>
          <cell r="BS195" t="str">
            <v>BO</v>
          </cell>
          <cell r="BT195" t="str">
            <v/>
          </cell>
          <cell r="BU195" t="str">
            <v/>
          </cell>
          <cell r="BV195">
            <v>20</v>
          </cell>
          <cell r="BW195">
            <v>60</v>
          </cell>
          <cell r="BX195" t="str">
            <v>MD</v>
          </cell>
          <cell r="BY195" t="str">
            <v/>
          </cell>
          <cell r="BZ195" t="str">
            <v/>
          </cell>
          <cell r="CA195" t="str">
            <v/>
          </cell>
          <cell r="CB195" t="str">
            <v/>
          </cell>
          <cell r="CC195" t="str">
            <v>BK</v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 t="str">
            <v>DB</v>
          </cell>
          <cell r="CI195" t="str">
            <v/>
          </cell>
          <cell r="CJ195" t="str">
            <v/>
          </cell>
          <cell r="CK195" t="str">
            <v/>
          </cell>
          <cell r="CL195" t="str">
            <v/>
          </cell>
          <cell r="CM195" t="str">
            <v>BR</v>
          </cell>
          <cell r="CN195" t="str">
            <v/>
          </cell>
          <cell r="CO195" t="str">
            <v/>
          </cell>
          <cell r="CP195" t="str">
            <v/>
          </cell>
          <cell r="CQ195" t="str">
            <v/>
          </cell>
          <cell r="CR195" t="str">
            <v>Listnaté měkké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>Ostatní listnaté tvrdé</v>
          </cell>
          <cell r="CX195" t="str">
            <v/>
          </cell>
          <cell r="CY195" t="str">
            <v/>
          </cell>
          <cell r="CZ195" t="str">
            <v/>
          </cell>
          <cell r="DA195" t="str">
            <v/>
          </cell>
          <cell r="DB195" t="str">
            <v>05.06.25 09:00:11,895618000</v>
          </cell>
          <cell r="DC195">
            <v>11750</v>
          </cell>
          <cell r="DD195">
            <v>0</v>
          </cell>
          <cell r="DE195" t="str">
            <v>w9ztf35</v>
          </cell>
          <cell r="DF195">
            <v>1</v>
          </cell>
          <cell r="DG195">
            <v>1</v>
          </cell>
          <cell r="DH195">
            <v>100</v>
          </cell>
          <cell r="DI195" t="str">
            <v>10-20 tis.m3</v>
          </cell>
        </row>
        <row r="196">
          <cell r="A196">
            <v>494</v>
          </cell>
          <cell r="B196">
            <v>45812.557083333333</v>
          </cell>
          <cell r="C196" t="str">
            <v>14910985</v>
          </cell>
          <cell r="D196" t="str">
            <v>pila.jino@tiscali.cz</v>
          </cell>
          <cell r="E196" t="str">
            <v>Andrlík Milan</v>
          </cell>
          <cell r="F196" t="str">
            <v>+420 602 871 592</v>
          </cell>
          <cell r="G196" t="str">
            <v>Milan Andrlík</v>
          </cell>
          <cell r="H196" t="str">
            <v>Praha</v>
          </cell>
          <cell r="I196" t="str">
            <v>Praha 4</v>
          </cell>
          <cell r="J196" t="str">
            <v>Kremličkova 987/4</v>
          </cell>
          <cell r="L196" t="str">
            <v>14000</v>
          </cell>
          <cell r="M196" t="str">
            <v>001</v>
          </cell>
          <cell r="O196" t="str">
            <v>Klatovy</v>
          </cell>
          <cell r="P196" t="str">
            <v>Švihov</v>
          </cell>
          <cell r="Q196" t="str">
            <v>Jíno 21</v>
          </cell>
          <cell r="S196" t="str">
            <v>34012</v>
          </cell>
          <cell r="T196" t="str">
            <v>Manuální</v>
          </cell>
          <cell r="U196" t="str">
            <v>Automobilová</v>
          </cell>
          <cell r="V196">
            <v>1736</v>
          </cell>
          <cell r="W196">
            <v>2619</v>
          </cell>
          <cell r="X196">
            <v>1105</v>
          </cell>
          <cell r="Y196">
            <v>1650</v>
          </cell>
          <cell r="Z196" t="str">
            <v>SM,JD</v>
          </cell>
          <cell r="AA196">
            <v>0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>BO</v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>MD</v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>BK</v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>DB</v>
          </cell>
          <cell r="AU196">
            <v>10</v>
          </cell>
          <cell r="AV196">
            <v>5</v>
          </cell>
          <cell r="AW196">
            <v>0</v>
          </cell>
          <cell r="AX196">
            <v>0</v>
          </cell>
          <cell r="AY196" t="str">
            <v>BR</v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>Listnaté měkké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>Ostatní listnaté tvrdé</v>
          </cell>
          <cell r="BJ196">
            <v>43</v>
          </cell>
          <cell r="BK196">
            <v>42</v>
          </cell>
          <cell r="BL196">
            <v>0</v>
          </cell>
          <cell r="BM196">
            <v>0</v>
          </cell>
          <cell r="BN196" t="str">
            <v>SM,JD</v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 t="str">
            <v>BO</v>
          </cell>
          <cell r="BT196" t="str">
            <v/>
          </cell>
          <cell r="BU196" t="str">
            <v/>
          </cell>
          <cell r="BV196" t="str">
            <v/>
          </cell>
          <cell r="BW196" t="str">
            <v/>
          </cell>
          <cell r="BX196" t="str">
            <v>MD</v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>BK</v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>DB</v>
          </cell>
          <cell r="CI196">
            <v>30</v>
          </cell>
          <cell r="CJ196">
            <v>60</v>
          </cell>
          <cell r="CK196" t="str">
            <v/>
          </cell>
          <cell r="CL196" t="str">
            <v/>
          </cell>
          <cell r="CM196" t="str">
            <v>BR</v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>Listnaté měkké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>Ostatní listnaté tvrdé</v>
          </cell>
          <cell r="CX196">
            <v>30</v>
          </cell>
          <cell r="CY196">
            <v>80</v>
          </cell>
          <cell r="CZ196" t="str">
            <v/>
          </cell>
          <cell r="DA196" t="str">
            <v/>
          </cell>
          <cell r="DB196" t="str">
            <v>05.06.25 09:00:11,887308000</v>
          </cell>
          <cell r="DC196">
            <v>1862</v>
          </cell>
          <cell r="DD196">
            <v>0</v>
          </cell>
          <cell r="DE196" t="str">
            <v>d6rzg6</v>
          </cell>
          <cell r="DF196" t="str">
            <v>1</v>
          </cell>
          <cell r="DG196">
            <v>2</v>
          </cell>
          <cell r="DH196">
            <v>100</v>
          </cell>
          <cell r="DI196" t="str">
            <v>do 2,5 tis.m3</v>
          </cell>
        </row>
        <row r="197">
          <cell r="A197">
            <v>498</v>
          </cell>
          <cell r="B197">
            <v>45812.611087962963</v>
          </cell>
          <cell r="C197" t="str">
            <v>49196111</v>
          </cell>
          <cell r="D197" t="str">
            <v>sedlak@holz-schiller.cz</v>
          </cell>
          <cell r="E197" t="str">
            <v>Ing.Heinrich Schiller</v>
          </cell>
          <cell r="F197" t="str">
            <v>732210062</v>
          </cell>
          <cell r="G197" t="str">
            <v>Holz-Schiller s.r.o.</v>
          </cell>
          <cell r="H197" t="str">
            <v>Klatovy</v>
          </cell>
          <cell r="I197" t="str">
            <v>Klatovy</v>
          </cell>
          <cell r="J197" t="str">
            <v>koldinova 799</v>
          </cell>
          <cell r="L197" t="str">
            <v>33901</v>
          </cell>
          <cell r="M197" t="str">
            <v>001</v>
          </cell>
          <cell r="O197" t="str">
            <v>Klatovy</v>
          </cell>
          <cell r="P197" t="str">
            <v>Klatovy</v>
          </cell>
          <cell r="Q197" t="str">
            <v>Luby 24</v>
          </cell>
          <cell r="S197" t="str">
            <v>33901</v>
          </cell>
          <cell r="T197" t="str">
            <v>Elektronická</v>
          </cell>
          <cell r="U197" t="str">
            <v>Automobilová</v>
          </cell>
          <cell r="V197">
            <v>55000</v>
          </cell>
          <cell r="W197">
            <v>57000</v>
          </cell>
          <cell r="X197">
            <v>54000</v>
          </cell>
          <cell r="Y197">
            <v>50000</v>
          </cell>
          <cell r="Z197" t="str">
            <v>SM,JD</v>
          </cell>
          <cell r="AA197">
            <v>10</v>
          </cell>
          <cell r="AB197">
            <v>50</v>
          </cell>
          <cell r="AC197" t="str">
            <v/>
          </cell>
          <cell r="AD197" t="str">
            <v/>
          </cell>
          <cell r="AE197" t="str">
            <v>BO</v>
          </cell>
          <cell r="AF197">
            <v>10</v>
          </cell>
          <cell r="AG197">
            <v>5</v>
          </cell>
          <cell r="AH197" t="str">
            <v/>
          </cell>
          <cell r="AI197" t="str">
            <v/>
          </cell>
          <cell r="AJ197" t="str">
            <v>MD</v>
          </cell>
          <cell r="AK197">
            <v>15</v>
          </cell>
          <cell r="AL197">
            <v>10</v>
          </cell>
          <cell r="AM197" t="str">
            <v/>
          </cell>
          <cell r="AN197" t="str">
            <v/>
          </cell>
          <cell r="AO197" t="str">
            <v>BK</v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>DB</v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>BR</v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>Listnaté měkké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>Ostatní listnaté tvrdé</v>
          </cell>
          <cell r="BJ197" t="str">
            <v/>
          </cell>
          <cell r="BK197" t="str">
            <v/>
          </cell>
          <cell r="BL197" t="str">
            <v/>
          </cell>
          <cell r="BM197" t="str">
            <v/>
          </cell>
          <cell r="BN197" t="str">
            <v>SM,JD</v>
          </cell>
          <cell r="BO197">
            <v>38</v>
          </cell>
          <cell r="BP197">
            <v>110</v>
          </cell>
          <cell r="BQ197" t="str">
            <v/>
          </cell>
          <cell r="BR197" t="str">
            <v/>
          </cell>
          <cell r="BS197" t="str">
            <v>BO</v>
          </cell>
          <cell r="BT197">
            <v>38</v>
          </cell>
          <cell r="BU197">
            <v>60</v>
          </cell>
          <cell r="BV197" t="str">
            <v/>
          </cell>
          <cell r="BW197" t="str">
            <v/>
          </cell>
          <cell r="BX197" t="str">
            <v>MD</v>
          </cell>
          <cell r="BY197">
            <v>34</v>
          </cell>
          <cell r="BZ197">
            <v>80</v>
          </cell>
          <cell r="CA197" t="str">
            <v/>
          </cell>
          <cell r="CB197" t="str">
            <v/>
          </cell>
          <cell r="CC197" t="str">
            <v>BK</v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>DB</v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>BR</v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>Listnaté měkké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>Ostatní listnaté tvrdé</v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>05.06.25 09:00:11,863736000</v>
          </cell>
          <cell r="DC197">
            <v>55500</v>
          </cell>
          <cell r="DD197">
            <v>5550</v>
          </cell>
          <cell r="DE197" t="str">
            <v>ykxajr4</v>
          </cell>
          <cell r="DF197" t="str">
            <v>1</v>
          </cell>
          <cell r="DG197">
            <v>2</v>
          </cell>
          <cell r="DH197">
            <v>100</v>
          </cell>
          <cell r="DI197" t="str">
            <v>50-100 tis.m3</v>
          </cell>
        </row>
        <row r="198">
          <cell r="A198">
            <v>500</v>
          </cell>
          <cell r="B198">
            <v>45812.613240740742</v>
          </cell>
          <cell r="C198" t="str">
            <v>25213768</v>
          </cell>
          <cell r="D198" t="str">
            <v>kapo.zdp@tiscali.cz</v>
          </cell>
          <cell r="E198" t="str">
            <v>Zdeněk Hrubý</v>
          </cell>
          <cell r="F198" t="str">
            <v>+420724050815</v>
          </cell>
          <cell r="G198" t="str">
            <v>KaPo-ZDP s.r.o.</v>
          </cell>
          <cell r="H198" t="str">
            <v>Cheb</v>
          </cell>
          <cell r="I198" t="str">
            <v>Mariánské Lázně</v>
          </cell>
          <cell r="J198" t="str">
            <v>Stará Voda 223</v>
          </cell>
          <cell r="L198" t="str">
            <v>35301</v>
          </cell>
          <cell r="M198" t="str">
            <v>001</v>
          </cell>
          <cell r="T198" t="str">
            <v>Elektronická</v>
          </cell>
          <cell r="U198" t="str">
            <v>Automobilová</v>
          </cell>
          <cell r="V198">
            <v>13200</v>
          </cell>
          <cell r="W198">
            <v>12950</v>
          </cell>
          <cell r="X198">
            <v>13640</v>
          </cell>
          <cell r="Y198">
            <v>13000</v>
          </cell>
          <cell r="Z198" t="str">
            <v>SM,JD</v>
          </cell>
          <cell r="AA198">
            <v>96</v>
          </cell>
          <cell r="AB198">
            <v>4</v>
          </cell>
          <cell r="AC198" t="str">
            <v/>
          </cell>
          <cell r="AD198" t="str">
            <v/>
          </cell>
          <cell r="AE198" t="str">
            <v>BO</v>
          </cell>
          <cell r="AF198" t="str">
            <v/>
          </cell>
          <cell r="AG198" t="str">
            <v/>
          </cell>
          <cell r="AH198" t="str">
            <v/>
          </cell>
          <cell r="AI198" t="str">
            <v/>
          </cell>
          <cell r="AJ198" t="str">
            <v>MD</v>
          </cell>
          <cell r="AK198" t="str">
            <v/>
          </cell>
          <cell r="AL198" t="str">
            <v/>
          </cell>
          <cell r="AM198" t="str">
            <v/>
          </cell>
          <cell r="AN198" t="str">
            <v/>
          </cell>
          <cell r="AO198" t="str">
            <v>BK</v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>DB</v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>BR</v>
          </cell>
          <cell r="AZ198" t="str">
            <v/>
          </cell>
          <cell r="BA198" t="str">
            <v/>
          </cell>
          <cell r="BB198" t="str">
            <v/>
          </cell>
          <cell r="BC198" t="str">
            <v/>
          </cell>
          <cell r="BD198" t="str">
            <v>Listnaté měkké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>Ostatní listnaté tvrdé</v>
          </cell>
          <cell r="BJ198" t="str">
            <v/>
          </cell>
          <cell r="BK198" t="str">
            <v/>
          </cell>
          <cell r="BL198" t="str">
            <v/>
          </cell>
          <cell r="BM198" t="str">
            <v/>
          </cell>
          <cell r="BN198" t="str">
            <v>SM,JD</v>
          </cell>
          <cell r="BO198">
            <v>20</v>
          </cell>
          <cell r="BP198">
            <v>59</v>
          </cell>
          <cell r="BQ198" t="str">
            <v/>
          </cell>
          <cell r="BR198" t="str">
            <v/>
          </cell>
          <cell r="BS198" t="str">
            <v>BO</v>
          </cell>
          <cell r="BT198" t="str">
            <v/>
          </cell>
          <cell r="BU198" t="str">
            <v/>
          </cell>
          <cell r="BV198" t="str">
            <v/>
          </cell>
          <cell r="BW198" t="str">
            <v/>
          </cell>
          <cell r="BX198" t="str">
            <v>MD</v>
          </cell>
          <cell r="BY198" t="str">
            <v/>
          </cell>
          <cell r="BZ198" t="str">
            <v/>
          </cell>
          <cell r="CA198" t="str">
            <v/>
          </cell>
          <cell r="CB198" t="str">
            <v/>
          </cell>
          <cell r="CC198" t="str">
            <v>BK</v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>DB</v>
          </cell>
          <cell r="CI198" t="str">
            <v/>
          </cell>
          <cell r="CJ198" t="str">
            <v/>
          </cell>
          <cell r="CK198" t="str">
            <v/>
          </cell>
          <cell r="CL198" t="str">
            <v/>
          </cell>
          <cell r="CM198" t="str">
            <v>BR</v>
          </cell>
          <cell r="CN198" t="str">
            <v/>
          </cell>
          <cell r="CO198" t="str">
            <v/>
          </cell>
          <cell r="CP198" t="str">
            <v/>
          </cell>
          <cell r="CQ198" t="str">
            <v/>
          </cell>
          <cell r="CR198" t="str">
            <v>Listnaté měkké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>Ostatní listnaté tvrdé</v>
          </cell>
          <cell r="CX198" t="str">
            <v/>
          </cell>
          <cell r="CY198" t="str">
            <v/>
          </cell>
          <cell r="CZ198" t="str">
            <v/>
          </cell>
          <cell r="DA198" t="str">
            <v/>
          </cell>
          <cell r="DB198" t="str">
            <v>05.06.25 09:00:11,855682000</v>
          </cell>
          <cell r="DC198">
            <v>13295</v>
          </cell>
          <cell r="DD198">
            <v>12763.199999999999</v>
          </cell>
          <cell r="DE198" t="str">
            <v>sm2cxg7</v>
          </cell>
          <cell r="DF198" t="str">
            <v>1</v>
          </cell>
          <cell r="DG198">
            <v>2</v>
          </cell>
          <cell r="DH198">
            <v>100</v>
          </cell>
          <cell r="DI198" t="str">
            <v>10-20 tis.m3</v>
          </cell>
        </row>
        <row r="199">
          <cell r="A199">
            <v>501</v>
          </cell>
          <cell r="B199">
            <v>45812.616249999999</v>
          </cell>
          <cell r="C199" t="str">
            <v>28084021</v>
          </cell>
          <cell r="D199" t="str">
            <v>pilahrdejovice@seznam.cz</v>
          </cell>
          <cell r="E199" t="str">
            <v>Chovanec Roman</v>
          </cell>
          <cell r="F199" t="str">
            <v>775290572</v>
          </cell>
          <cell r="G199" t="str">
            <v>Pila Hrdějovice s.r.o.</v>
          </cell>
          <cell r="H199" t="str">
            <v>České Budějovice</v>
          </cell>
          <cell r="I199" t="str">
            <v>Hrdějovice</v>
          </cell>
          <cell r="J199" t="str">
            <v>U Pískárny 517</v>
          </cell>
          <cell r="L199" t="str">
            <v>37361</v>
          </cell>
          <cell r="M199" t="str">
            <v>001</v>
          </cell>
          <cell r="T199" t="str">
            <v>Manuální</v>
          </cell>
          <cell r="U199" t="str">
            <v>Automobilová</v>
          </cell>
          <cell r="V199">
            <v>2000</v>
          </cell>
          <cell r="W199">
            <v>2000</v>
          </cell>
          <cell r="X199">
            <v>2000</v>
          </cell>
          <cell r="Y199">
            <v>2000</v>
          </cell>
          <cell r="Z199" t="str">
            <v>SM,JD</v>
          </cell>
          <cell r="AA199">
            <v>100</v>
          </cell>
          <cell r="AB199" t="str">
            <v/>
          </cell>
          <cell r="AC199" t="str">
            <v/>
          </cell>
          <cell r="AD199" t="str">
            <v/>
          </cell>
          <cell r="AE199" t="str">
            <v>BO</v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  <cell r="AJ199" t="str">
            <v>MD</v>
          </cell>
          <cell r="AK199" t="str">
            <v/>
          </cell>
          <cell r="AL199" t="str">
            <v/>
          </cell>
          <cell r="AM199" t="str">
            <v/>
          </cell>
          <cell r="AN199" t="str">
            <v/>
          </cell>
          <cell r="AO199" t="str">
            <v>BK</v>
          </cell>
          <cell r="AP199" t="str">
            <v/>
          </cell>
          <cell r="AQ199" t="str">
            <v/>
          </cell>
          <cell r="AR199" t="str">
            <v/>
          </cell>
          <cell r="AS199" t="str">
            <v/>
          </cell>
          <cell r="AT199" t="str">
            <v>DB</v>
          </cell>
          <cell r="AU199" t="str">
            <v/>
          </cell>
          <cell r="AV199" t="str">
            <v/>
          </cell>
          <cell r="AW199" t="str">
            <v/>
          </cell>
          <cell r="AX199" t="str">
            <v/>
          </cell>
          <cell r="AY199" t="str">
            <v>BR</v>
          </cell>
          <cell r="AZ199" t="str">
            <v/>
          </cell>
          <cell r="BA199" t="str">
            <v/>
          </cell>
          <cell r="BB199" t="str">
            <v/>
          </cell>
          <cell r="BC199" t="str">
            <v/>
          </cell>
          <cell r="BD199" t="str">
            <v>Listnaté měkké</v>
          </cell>
          <cell r="BE199" t="str">
            <v/>
          </cell>
          <cell r="BF199" t="str">
            <v/>
          </cell>
          <cell r="BG199" t="str">
            <v/>
          </cell>
          <cell r="BH199" t="str">
            <v/>
          </cell>
          <cell r="BI199" t="str">
            <v>Ostatní listnaté tvrdé</v>
          </cell>
          <cell r="BJ199" t="str">
            <v/>
          </cell>
          <cell r="BK199" t="str">
            <v/>
          </cell>
          <cell r="BL199" t="str">
            <v/>
          </cell>
          <cell r="BM199" t="str">
            <v/>
          </cell>
          <cell r="BN199" t="str">
            <v>SM,JD</v>
          </cell>
          <cell r="BO199">
            <v>25</v>
          </cell>
          <cell r="BP199">
            <v>65</v>
          </cell>
          <cell r="BQ199" t="str">
            <v/>
          </cell>
          <cell r="BR199" t="str">
            <v/>
          </cell>
          <cell r="BS199" t="str">
            <v>BO</v>
          </cell>
          <cell r="BT199" t="str">
            <v/>
          </cell>
          <cell r="BU199" t="str">
            <v/>
          </cell>
          <cell r="BV199" t="str">
            <v/>
          </cell>
          <cell r="BW199" t="str">
            <v/>
          </cell>
          <cell r="BX199" t="str">
            <v>MD</v>
          </cell>
          <cell r="BY199" t="str">
            <v/>
          </cell>
          <cell r="BZ199" t="str">
            <v/>
          </cell>
          <cell r="CA199" t="str">
            <v/>
          </cell>
          <cell r="CB199" t="str">
            <v/>
          </cell>
          <cell r="CC199" t="str">
            <v>BK</v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 t="str">
            <v>DB</v>
          </cell>
          <cell r="CI199" t="str">
            <v/>
          </cell>
          <cell r="CJ199" t="str">
            <v/>
          </cell>
          <cell r="CK199" t="str">
            <v/>
          </cell>
          <cell r="CL199" t="str">
            <v/>
          </cell>
          <cell r="CM199" t="str">
            <v>BR</v>
          </cell>
          <cell r="CN199" t="str">
            <v/>
          </cell>
          <cell r="CO199" t="str">
            <v/>
          </cell>
          <cell r="CP199" t="str">
            <v/>
          </cell>
          <cell r="CQ199" t="str">
            <v/>
          </cell>
          <cell r="CR199" t="str">
            <v>Listnaté měkké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>Ostatní listnaté tvrdé</v>
          </cell>
          <cell r="CX199" t="str">
            <v/>
          </cell>
          <cell r="CY199" t="str">
            <v/>
          </cell>
          <cell r="CZ199" t="str">
            <v/>
          </cell>
          <cell r="DA199" t="str">
            <v/>
          </cell>
          <cell r="DB199" t="str">
            <v>05.06.25 09:00:11,846108000</v>
          </cell>
          <cell r="DC199">
            <v>2000</v>
          </cell>
          <cell r="DD199">
            <v>2000</v>
          </cell>
          <cell r="DF199" t="str">
            <v>1</v>
          </cell>
          <cell r="DG199">
            <v>2</v>
          </cell>
          <cell r="DH199">
            <v>100</v>
          </cell>
          <cell r="DI199" t="str">
            <v>do 2,5 tis.m3</v>
          </cell>
        </row>
        <row r="200">
          <cell r="A200">
            <v>502</v>
          </cell>
          <cell r="B200">
            <v>45812.719513888886</v>
          </cell>
          <cell r="C200" t="str">
            <v>62470019</v>
          </cell>
          <cell r="D200" t="str">
            <v>podrouzek.tomas@seznam.cz</v>
          </cell>
          <cell r="E200" t="str">
            <v>Tomáš Podroužek</v>
          </cell>
          <cell r="F200" t="str">
            <v>777756487</v>
          </cell>
          <cell r="G200" t="str">
            <v>Tomáš Podroužek</v>
          </cell>
          <cell r="H200" t="str">
            <v>Benešov</v>
          </cell>
          <cell r="I200" t="str">
            <v>Chrást nad Sázavou 248</v>
          </cell>
          <cell r="J200" t="str">
            <v>Chrást nad Sázavou 248</v>
          </cell>
          <cell r="L200" t="str">
            <v>25741</v>
          </cell>
          <cell r="M200" t="str">
            <v>001</v>
          </cell>
          <cell r="O200" t="str">
            <v>Kutná Hora</v>
          </cell>
          <cell r="P200" t="str">
            <v>Soběšín</v>
          </cell>
          <cell r="Q200" t="str">
            <v>Soběšín 85</v>
          </cell>
          <cell r="S200" t="str">
            <v>28506</v>
          </cell>
          <cell r="T200" t="str">
            <v>Manuální</v>
          </cell>
          <cell r="U200" t="str">
            <v>Automobilová</v>
          </cell>
          <cell r="V200">
            <v>7440</v>
          </cell>
          <cell r="W200">
            <v>7500</v>
          </cell>
          <cell r="X200">
            <v>7550</v>
          </cell>
          <cell r="Y200">
            <v>7800</v>
          </cell>
          <cell r="Z200" t="str">
            <v>SM,JD</v>
          </cell>
          <cell r="AA200">
            <v>5</v>
          </cell>
          <cell r="AB200" t="str">
            <v/>
          </cell>
          <cell r="AC200">
            <v>35</v>
          </cell>
          <cell r="AD200" t="str">
            <v/>
          </cell>
          <cell r="AE200" t="str">
            <v>BO</v>
          </cell>
          <cell r="AF200">
            <v>15</v>
          </cell>
          <cell r="AG200" t="str">
            <v/>
          </cell>
          <cell r="AH200">
            <v>30</v>
          </cell>
          <cell r="AI200" t="str">
            <v/>
          </cell>
          <cell r="AJ200" t="str">
            <v>MD</v>
          </cell>
          <cell r="AK200" t="str">
            <v/>
          </cell>
          <cell r="AL200" t="str">
            <v/>
          </cell>
          <cell r="AM200">
            <v>10</v>
          </cell>
          <cell r="AN200" t="str">
            <v/>
          </cell>
          <cell r="AO200" t="str">
            <v>BK</v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 t="str">
            <v>DB</v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 t="str">
            <v>BR</v>
          </cell>
          <cell r="AZ200" t="str">
            <v/>
          </cell>
          <cell r="BA200" t="str">
            <v/>
          </cell>
          <cell r="BB200" t="str">
            <v/>
          </cell>
          <cell r="BC200" t="str">
            <v/>
          </cell>
          <cell r="BD200" t="str">
            <v>Listnaté měkké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>Ostatní listnaté tvrdé</v>
          </cell>
          <cell r="BJ200" t="str">
            <v/>
          </cell>
          <cell r="BK200" t="str">
            <v/>
          </cell>
          <cell r="BL200" t="str">
            <v/>
          </cell>
          <cell r="BM200">
            <v>5</v>
          </cell>
          <cell r="BN200" t="str">
            <v>SM,JD</v>
          </cell>
          <cell r="BO200">
            <v>20</v>
          </cell>
          <cell r="BP200" t="str">
            <v/>
          </cell>
          <cell r="BQ200">
            <v>20</v>
          </cell>
          <cell r="BR200" t="str">
            <v/>
          </cell>
          <cell r="BS200" t="str">
            <v>BO</v>
          </cell>
          <cell r="BT200">
            <v>20</v>
          </cell>
          <cell r="BU200" t="str">
            <v/>
          </cell>
          <cell r="BV200">
            <v>20</v>
          </cell>
          <cell r="BW200" t="str">
            <v/>
          </cell>
          <cell r="BX200" t="str">
            <v>MD</v>
          </cell>
          <cell r="BY200" t="str">
            <v/>
          </cell>
          <cell r="BZ200" t="str">
            <v/>
          </cell>
          <cell r="CA200">
            <v>20</v>
          </cell>
          <cell r="CB200" t="str">
            <v/>
          </cell>
          <cell r="CC200" t="str">
            <v>BK</v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 t="str">
            <v>DB</v>
          </cell>
          <cell r="CI200" t="str">
            <v/>
          </cell>
          <cell r="CJ200" t="str">
            <v/>
          </cell>
          <cell r="CK200" t="str">
            <v/>
          </cell>
          <cell r="CL200" t="str">
            <v/>
          </cell>
          <cell r="CM200" t="str">
            <v>BR</v>
          </cell>
          <cell r="CN200" t="str">
            <v/>
          </cell>
          <cell r="CO200" t="str">
            <v/>
          </cell>
          <cell r="CP200" t="str">
            <v/>
          </cell>
          <cell r="CQ200" t="str">
            <v/>
          </cell>
          <cell r="CR200" t="str">
            <v>Listnaté měkké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>Ostatní listnaté tvrdé</v>
          </cell>
          <cell r="CX200" t="str">
            <v/>
          </cell>
          <cell r="CY200" t="str">
            <v/>
          </cell>
          <cell r="CZ200" t="str">
            <v/>
          </cell>
          <cell r="DA200">
            <v>10</v>
          </cell>
          <cell r="DB200" t="str">
            <v>05.06.25 09:00:11,829416000</v>
          </cell>
          <cell r="DC200">
            <v>7525</v>
          </cell>
          <cell r="DD200">
            <v>376.25</v>
          </cell>
          <cell r="DE200" t="str">
            <v>nj3puxu</v>
          </cell>
          <cell r="DF200" t="str">
            <v>1</v>
          </cell>
          <cell r="DG200">
            <v>2</v>
          </cell>
          <cell r="DH200">
            <v>100</v>
          </cell>
          <cell r="DI200" t="str">
            <v>5-10 tis.m3</v>
          </cell>
        </row>
        <row r="201">
          <cell r="A201">
            <v>507</v>
          </cell>
          <cell r="B201">
            <v>45813.308692129627</v>
          </cell>
          <cell r="C201" t="str">
            <v>28608381</v>
          </cell>
          <cell r="D201" t="str">
            <v>Jirka_Jeza@post.cz</v>
          </cell>
          <cell r="E201" t="str">
            <v>Ing. Jiří Ježek</v>
          </cell>
          <cell r="F201" t="str">
            <v>722 754 273</v>
          </cell>
          <cell r="G201" t="str">
            <v>Forest Constructions, s.r.o.</v>
          </cell>
          <cell r="H201" t="str">
            <v>Liberec</v>
          </cell>
          <cell r="I201" t="str">
            <v>Liberec</v>
          </cell>
          <cell r="J201" t="str">
            <v>Břetislavova 305</v>
          </cell>
          <cell r="L201" t="str">
            <v>46001</v>
          </cell>
          <cell r="M201" t="str">
            <v>001</v>
          </cell>
          <cell r="O201" t="str">
            <v>Liberec</v>
          </cell>
          <cell r="P201" t="str">
            <v>Nová Ves</v>
          </cell>
          <cell r="Q201" t="str">
            <v>Nová Ves 1</v>
          </cell>
          <cell r="S201" t="str">
            <v>46331</v>
          </cell>
          <cell r="T201" t="str">
            <v>Manuální</v>
          </cell>
          <cell r="U201" t="str">
            <v>Automobilová</v>
          </cell>
          <cell r="V201">
            <v>200</v>
          </cell>
          <cell r="W201">
            <v>250</v>
          </cell>
          <cell r="X201">
            <v>250</v>
          </cell>
          <cell r="Y201">
            <v>200</v>
          </cell>
          <cell r="Z201" t="str">
            <v>SM,JD</v>
          </cell>
          <cell r="AA201">
            <v>0</v>
          </cell>
          <cell r="AB201" t="str">
            <v/>
          </cell>
          <cell r="AC201" t="str">
            <v/>
          </cell>
          <cell r="AD201" t="str">
            <v/>
          </cell>
          <cell r="AE201" t="str">
            <v>BO</v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  <cell r="AJ201" t="str">
            <v>MD</v>
          </cell>
          <cell r="AK201">
            <v>35</v>
          </cell>
          <cell r="AL201" t="str">
            <v/>
          </cell>
          <cell r="AM201">
            <v>15</v>
          </cell>
          <cell r="AN201" t="str">
            <v/>
          </cell>
          <cell r="AO201" t="str">
            <v>BK</v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>DB</v>
          </cell>
          <cell r="AU201">
            <v>30</v>
          </cell>
          <cell r="AV201" t="str">
            <v/>
          </cell>
          <cell r="AW201">
            <v>20</v>
          </cell>
          <cell r="AX201" t="str">
            <v/>
          </cell>
          <cell r="AY201" t="str">
            <v>BR</v>
          </cell>
          <cell r="AZ201" t="str">
            <v/>
          </cell>
          <cell r="BA201" t="str">
            <v/>
          </cell>
          <cell r="BB201" t="str">
            <v/>
          </cell>
          <cell r="BC201" t="str">
            <v/>
          </cell>
          <cell r="BD201" t="str">
            <v>Listnaté měkké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>Ostatní listnaté tvrdé</v>
          </cell>
          <cell r="BJ201" t="str">
            <v/>
          </cell>
          <cell r="BK201" t="str">
            <v/>
          </cell>
          <cell r="BL201" t="str">
            <v/>
          </cell>
          <cell r="BM201" t="str">
            <v/>
          </cell>
          <cell r="BN201" t="str">
            <v>SM,JD</v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 t="str">
            <v>BO</v>
          </cell>
          <cell r="BT201" t="str">
            <v/>
          </cell>
          <cell r="BU201" t="str">
            <v/>
          </cell>
          <cell r="BV201" t="str">
            <v/>
          </cell>
          <cell r="BW201" t="str">
            <v/>
          </cell>
          <cell r="BX201" t="str">
            <v>MD</v>
          </cell>
          <cell r="BY201">
            <v>30</v>
          </cell>
          <cell r="BZ201">
            <v>50</v>
          </cell>
          <cell r="CA201">
            <v>30</v>
          </cell>
          <cell r="CB201">
            <v>50</v>
          </cell>
          <cell r="CC201" t="str">
            <v>BK</v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>DB</v>
          </cell>
          <cell r="CI201">
            <v>30</v>
          </cell>
          <cell r="CJ201">
            <v>70</v>
          </cell>
          <cell r="CK201">
            <v>30</v>
          </cell>
          <cell r="CL201">
            <v>50</v>
          </cell>
          <cell r="CM201" t="str">
            <v>BR</v>
          </cell>
          <cell r="CN201" t="str">
            <v/>
          </cell>
          <cell r="CO201" t="str">
            <v/>
          </cell>
          <cell r="CP201" t="str">
            <v/>
          </cell>
          <cell r="CQ201" t="str">
            <v/>
          </cell>
          <cell r="CR201" t="str">
            <v>Listnaté měkké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>Ostatní listnaté tvrdé</v>
          </cell>
          <cell r="CX201" t="str">
            <v/>
          </cell>
          <cell r="CY201" t="str">
            <v/>
          </cell>
          <cell r="CZ201" t="str">
            <v/>
          </cell>
          <cell r="DA201" t="str">
            <v/>
          </cell>
          <cell r="DB201" t="str">
            <v>05.06.25 12:12:30,491074000</v>
          </cell>
          <cell r="DC201">
            <v>250</v>
          </cell>
          <cell r="DD201">
            <v>0</v>
          </cell>
          <cell r="DE201" t="str">
            <v>j3jht5f</v>
          </cell>
          <cell r="DF201" t="str">
            <v>1</v>
          </cell>
          <cell r="DG201">
            <v>2</v>
          </cell>
          <cell r="DH201">
            <v>100</v>
          </cell>
          <cell r="DI201" t="str">
            <v>do 2,5 tis.m3</v>
          </cell>
        </row>
        <row r="202">
          <cell r="A202">
            <v>508</v>
          </cell>
          <cell r="B202">
            <v>45813.363553240742</v>
          </cell>
          <cell r="C202" t="str">
            <v>05925142</v>
          </cell>
          <cell r="D202" t="str">
            <v>info@pilalostice.cz</v>
          </cell>
          <cell r="E202" t="str">
            <v>Hamerník Václav</v>
          </cell>
          <cell r="F202" t="str">
            <v>606611697</v>
          </cell>
          <cell r="G202" t="str">
            <v>Pila Loštice s.r.o.</v>
          </cell>
          <cell r="H202" t="str">
            <v>Praha</v>
          </cell>
          <cell r="I202" t="str">
            <v>Praha 2</v>
          </cell>
          <cell r="J202" t="str">
            <v>Kunětická 2534/2</v>
          </cell>
          <cell r="L202" t="str">
            <v>12000</v>
          </cell>
          <cell r="M202" t="str">
            <v>001</v>
          </cell>
          <cell r="O202" t="str">
            <v>Šumperk</v>
          </cell>
          <cell r="P202" t="str">
            <v>Loštice</v>
          </cell>
          <cell r="Q202" t="str">
            <v>Nová 482</v>
          </cell>
          <cell r="S202" t="str">
            <v>78983</v>
          </cell>
          <cell r="T202" t="str">
            <v>Manuální</v>
          </cell>
          <cell r="U202" t="str">
            <v>Automobilová</v>
          </cell>
          <cell r="V202">
            <v>24000</v>
          </cell>
          <cell r="W202">
            <v>24500</v>
          </cell>
          <cell r="X202">
            <v>26000</v>
          </cell>
          <cell r="Y202">
            <v>28000</v>
          </cell>
          <cell r="Z202" t="str">
            <v>SM,JD</v>
          </cell>
          <cell r="AA202">
            <v>0</v>
          </cell>
          <cell r="AB202" t="str">
            <v/>
          </cell>
          <cell r="AC202" t="str">
            <v/>
          </cell>
          <cell r="AD202" t="str">
            <v/>
          </cell>
          <cell r="AE202" t="str">
            <v>BO</v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  <cell r="AJ202" t="str">
            <v>MD</v>
          </cell>
          <cell r="AK202" t="str">
            <v/>
          </cell>
          <cell r="AL202" t="str">
            <v/>
          </cell>
          <cell r="AM202" t="str">
            <v/>
          </cell>
          <cell r="AN202" t="str">
            <v/>
          </cell>
          <cell r="AO202" t="str">
            <v>BK</v>
          </cell>
          <cell r="AP202">
            <v>10</v>
          </cell>
          <cell r="AQ202" t="str">
            <v/>
          </cell>
          <cell r="AR202" t="str">
            <v/>
          </cell>
          <cell r="AS202" t="str">
            <v/>
          </cell>
          <cell r="AT202" t="str">
            <v>DB</v>
          </cell>
          <cell r="AU202" t="str">
            <v/>
          </cell>
          <cell r="AV202" t="str">
            <v/>
          </cell>
          <cell r="AW202" t="str">
            <v/>
          </cell>
          <cell r="AX202" t="str">
            <v/>
          </cell>
          <cell r="AY202" t="str">
            <v>BR</v>
          </cell>
          <cell r="AZ202" t="str">
            <v/>
          </cell>
          <cell r="BA202" t="str">
            <v/>
          </cell>
          <cell r="BB202" t="str">
            <v/>
          </cell>
          <cell r="BC202" t="str">
            <v/>
          </cell>
          <cell r="BD202" t="str">
            <v>Listnaté měkké</v>
          </cell>
          <cell r="BE202">
            <v>10</v>
          </cell>
          <cell r="BF202" t="str">
            <v/>
          </cell>
          <cell r="BG202" t="str">
            <v/>
          </cell>
          <cell r="BH202" t="str">
            <v/>
          </cell>
          <cell r="BI202" t="str">
            <v>Ostatní listnaté tvrdé</v>
          </cell>
          <cell r="BJ202">
            <v>80</v>
          </cell>
          <cell r="BK202" t="str">
            <v/>
          </cell>
          <cell r="BL202" t="str">
            <v/>
          </cell>
          <cell r="BM202" t="str">
            <v/>
          </cell>
          <cell r="BN202" t="str">
            <v>SM,JD</v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 t="str">
            <v>BO</v>
          </cell>
          <cell r="BT202" t="str">
            <v/>
          </cell>
          <cell r="BU202" t="str">
            <v/>
          </cell>
          <cell r="BV202" t="str">
            <v/>
          </cell>
          <cell r="BW202" t="str">
            <v/>
          </cell>
          <cell r="BX202" t="str">
            <v>MD</v>
          </cell>
          <cell r="BY202" t="str">
            <v/>
          </cell>
          <cell r="BZ202" t="str">
            <v/>
          </cell>
          <cell r="CA202" t="str">
            <v/>
          </cell>
          <cell r="CB202" t="str">
            <v/>
          </cell>
          <cell r="CC202" t="str">
            <v>BK</v>
          </cell>
          <cell r="CD202">
            <v>30</v>
          </cell>
          <cell r="CE202">
            <v>80</v>
          </cell>
          <cell r="CF202" t="str">
            <v/>
          </cell>
          <cell r="CG202" t="str">
            <v/>
          </cell>
          <cell r="CH202" t="str">
            <v>DB</v>
          </cell>
          <cell r="CI202" t="str">
            <v/>
          </cell>
          <cell r="CJ202" t="str">
            <v/>
          </cell>
          <cell r="CK202" t="str">
            <v/>
          </cell>
          <cell r="CL202" t="str">
            <v/>
          </cell>
          <cell r="CM202" t="str">
            <v>BR</v>
          </cell>
          <cell r="CN202" t="str">
            <v/>
          </cell>
          <cell r="CO202" t="str">
            <v/>
          </cell>
          <cell r="CP202" t="str">
            <v/>
          </cell>
          <cell r="CQ202" t="str">
            <v/>
          </cell>
          <cell r="CR202" t="str">
            <v>Listnaté měkké</v>
          </cell>
          <cell r="CS202">
            <v>30</v>
          </cell>
          <cell r="CT202">
            <v>80</v>
          </cell>
          <cell r="CU202" t="str">
            <v/>
          </cell>
          <cell r="CV202" t="str">
            <v/>
          </cell>
          <cell r="CW202" t="str">
            <v>Ostatní listnaté tvrdé</v>
          </cell>
          <cell r="CX202">
            <v>30</v>
          </cell>
          <cell r="CY202">
            <v>80</v>
          </cell>
          <cell r="CZ202" t="str">
            <v/>
          </cell>
          <cell r="DA202" t="str">
            <v/>
          </cell>
          <cell r="DB202" t="str">
            <v>05.06.25 12:12:30,484077000</v>
          </cell>
          <cell r="DC202">
            <v>25250</v>
          </cell>
          <cell r="DD202">
            <v>0</v>
          </cell>
          <cell r="DF202" t="str">
            <v>1</v>
          </cell>
          <cell r="DG202">
            <v>2</v>
          </cell>
          <cell r="DH202">
            <v>100</v>
          </cell>
          <cell r="DI202" t="str">
            <v>20-50 tis.m3</v>
          </cell>
        </row>
        <row r="203">
          <cell r="A203">
            <v>509</v>
          </cell>
          <cell r="B203">
            <v>45813.374965277777</v>
          </cell>
          <cell r="C203" t="str">
            <v>26968649</v>
          </cell>
          <cell r="D203" t="str">
            <v>l.simkova@silvacz.cz</v>
          </cell>
          <cell r="E203" t="str">
            <v>Ing. Šarudi Vladislav</v>
          </cell>
          <cell r="F203" t="str">
            <v>724 055 931</v>
          </cell>
          <cell r="G203" t="str">
            <v>SILVA CZ, s.r.o.</v>
          </cell>
          <cell r="H203" t="str">
            <v>Jihlava</v>
          </cell>
          <cell r="I203" t="str">
            <v>Jihlava</v>
          </cell>
          <cell r="J203" t="str">
            <v>Na Hranici 2361/6</v>
          </cell>
          <cell r="L203" t="str">
            <v>58601</v>
          </cell>
          <cell r="M203" t="str">
            <v>001</v>
          </cell>
          <cell r="T203" t="str">
            <v>Váhová</v>
          </cell>
          <cell r="U203" t="str">
            <v>Automobilová i železniční</v>
          </cell>
          <cell r="V203">
            <v>1451000</v>
          </cell>
          <cell r="W203">
            <v>1475000</v>
          </cell>
          <cell r="X203">
            <v>1756000</v>
          </cell>
          <cell r="Y203">
            <v>1912000</v>
          </cell>
          <cell r="Z203" t="str">
            <v>SM,JD</v>
          </cell>
          <cell r="AA203">
            <v>0</v>
          </cell>
          <cell r="AB203" t="str">
            <v/>
          </cell>
          <cell r="AC203" t="str">
            <v/>
          </cell>
          <cell r="AD203">
            <v>76</v>
          </cell>
          <cell r="AE203" t="str">
            <v>BO</v>
          </cell>
          <cell r="AF203" t="str">
            <v/>
          </cell>
          <cell r="AG203" t="str">
            <v/>
          </cell>
          <cell r="AH203" t="str">
            <v/>
          </cell>
          <cell r="AI203">
            <v>15</v>
          </cell>
          <cell r="AJ203" t="str">
            <v>MD</v>
          </cell>
          <cell r="AK203" t="str">
            <v/>
          </cell>
          <cell r="AL203" t="str">
            <v/>
          </cell>
          <cell r="AM203" t="str">
            <v/>
          </cell>
          <cell r="AN203">
            <v>2</v>
          </cell>
          <cell r="AO203" t="str">
            <v>BK</v>
          </cell>
          <cell r="AP203" t="str">
            <v/>
          </cell>
          <cell r="AQ203" t="str">
            <v/>
          </cell>
          <cell r="AR203" t="str">
            <v/>
          </cell>
          <cell r="AS203">
            <v>1</v>
          </cell>
          <cell r="AT203" t="str">
            <v>DB</v>
          </cell>
          <cell r="AU203" t="str">
            <v/>
          </cell>
          <cell r="AV203" t="str">
            <v/>
          </cell>
          <cell r="AW203" t="str">
            <v/>
          </cell>
          <cell r="AX203">
            <v>1</v>
          </cell>
          <cell r="AY203" t="str">
            <v>BR</v>
          </cell>
          <cell r="AZ203" t="str">
            <v/>
          </cell>
          <cell r="BA203" t="str">
            <v/>
          </cell>
          <cell r="BB203" t="str">
            <v/>
          </cell>
          <cell r="BC203">
            <v>1</v>
          </cell>
          <cell r="BD203" t="str">
            <v>Listnaté měkké</v>
          </cell>
          <cell r="BE203" t="str">
            <v/>
          </cell>
          <cell r="BF203" t="str">
            <v/>
          </cell>
          <cell r="BG203" t="str">
            <v/>
          </cell>
          <cell r="BH203">
            <v>3</v>
          </cell>
          <cell r="BI203" t="str">
            <v>Ostatní listnaté tvrdé</v>
          </cell>
          <cell r="BJ203" t="str">
            <v/>
          </cell>
          <cell r="BK203" t="str">
            <v/>
          </cell>
          <cell r="BL203" t="str">
            <v/>
          </cell>
          <cell r="BM203">
            <v>1</v>
          </cell>
          <cell r="BN203" t="str">
            <v>SM,JD</v>
          </cell>
          <cell r="BO203" t="str">
            <v/>
          </cell>
          <cell r="BP203" t="str">
            <v/>
          </cell>
          <cell r="BQ203" t="str">
            <v/>
          </cell>
          <cell r="BR203" t="str">
            <v/>
          </cell>
          <cell r="BS203" t="str">
            <v>BO</v>
          </cell>
          <cell r="BT203" t="str">
            <v/>
          </cell>
          <cell r="BU203" t="str">
            <v/>
          </cell>
          <cell r="BV203" t="str">
            <v/>
          </cell>
          <cell r="BW203" t="str">
            <v/>
          </cell>
          <cell r="BX203" t="str">
            <v>MD</v>
          </cell>
          <cell r="BY203" t="str">
            <v/>
          </cell>
          <cell r="BZ203" t="str">
            <v/>
          </cell>
          <cell r="CA203" t="str">
            <v/>
          </cell>
          <cell r="CB203" t="str">
            <v/>
          </cell>
          <cell r="CC203" t="str">
            <v>BK</v>
          </cell>
          <cell r="CD203" t="str">
            <v/>
          </cell>
          <cell r="CE203" t="str">
            <v/>
          </cell>
          <cell r="CF203" t="str">
            <v/>
          </cell>
          <cell r="CG203" t="str">
            <v/>
          </cell>
          <cell r="CH203" t="str">
            <v>DB</v>
          </cell>
          <cell r="CI203" t="str">
            <v/>
          </cell>
          <cell r="CJ203" t="str">
            <v/>
          </cell>
          <cell r="CK203" t="str">
            <v/>
          </cell>
          <cell r="CL203" t="str">
            <v/>
          </cell>
          <cell r="CM203" t="str">
            <v>BR</v>
          </cell>
          <cell r="CN203" t="str">
            <v/>
          </cell>
          <cell r="CO203" t="str">
            <v/>
          </cell>
          <cell r="CP203" t="str">
            <v/>
          </cell>
          <cell r="CQ203" t="str">
            <v/>
          </cell>
          <cell r="CR203" t="str">
            <v>Listnaté měkké</v>
          </cell>
          <cell r="CS203" t="str">
            <v/>
          </cell>
          <cell r="CT203" t="str">
            <v/>
          </cell>
          <cell r="CU203" t="str">
            <v/>
          </cell>
          <cell r="CV203" t="str">
            <v/>
          </cell>
          <cell r="CW203" t="str">
            <v>Ostatní listnaté tvrdé</v>
          </cell>
          <cell r="CX203" t="str">
            <v/>
          </cell>
          <cell r="CY203" t="str">
            <v/>
          </cell>
          <cell r="CZ203" t="str">
            <v/>
          </cell>
          <cell r="DA203" t="str">
            <v/>
          </cell>
          <cell r="DB203" t="str">
            <v>05.06.25 12:12:30,475547000</v>
          </cell>
          <cell r="DC203">
            <v>1615500</v>
          </cell>
          <cell r="DD203">
            <v>0</v>
          </cell>
          <cell r="DE203" t="str">
            <v>nscgz43</v>
          </cell>
          <cell r="DF203" t="str">
            <v>1</v>
          </cell>
          <cell r="DG203">
            <v>2</v>
          </cell>
          <cell r="DH203">
            <v>100</v>
          </cell>
          <cell r="DI203" t="str">
            <v>200 tis.m3 a více</v>
          </cell>
        </row>
        <row r="204">
          <cell r="A204">
            <v>511</v>
          </cell>
          <cell r="B204">
            <v>45813.385567129626</v>
          </cell>
          <cell r="C204" t="str">
            <v>04669843</v>
          </cell>
          <cell r="D204" t="str">
            <v>info@raj-dreva.cz</v>
          </cell>
          <cell r="E204" t="str">
            <v>Ing. Josef Prajsner</v>
          </cell>
          <cell r="F204" t="str">
            <v>+420 608 885 608</v>
          </cell>
          <cell r="G204" t="str">
            <v>Ráj dřeva Třebíč s.r.o.</v>
          </cell>
          <cell r="H204" t="str">
            <v>Praha</v>
          </cell>
          <cell r="I204" t="str">
            <v>Praha</v>
          </cell>
          <cell r="J204" t="str">
            <v>Grafická 3365/7a</v>
          </cell>
          <cell r="L204" t="str">
            <v>15000</v>
          </cell>
          <cell r="M204" t="str">
            <v>001</v>
          </cell>
          <cell r="N204" t="str">
            <v>Pila Kuklík</v>
          </cell>
          <cell r="O204" t="str">
            <v>Žďár nad Sázavou</v>
          </cell>
          <cell r="P204" t="str">
            <v>Kuklík</v>
          </cell>
          <cell r="Q204" t="str">
            <v>Kuklík 82</v>
          </cell>
          <cell r="S204" t="str">
            <v>59203</v>
          </cell>
          <cell r="T204" t="str">
            <v>Manuální</v>
          </cell>
          <cell r="U204" t="str">
            <v>Automobilová</v>
          </cell>
          <cell r="V204">
            <v>14986</v>
          </cell>
          <cell r="W204">
            <v>14569</v>
          </cell>
          <cell r="X204">
            <v>15123</v>
          </cell>
          <cell r="Y204">
            <v>15000</v>
          </cell>
          <cell r="Z204" t="str">
            <v>SM,JD</v>
          </cell>
          <cell r="AA204">
            <v>70</v>
          </cell>
          <cell r="AB204">
            <v>10</v>
          </cell>
          <cell r="AC204" t="str">
            <v/>
          </cell>
          <cell r="AD204" t="str">
            <v/>
          </cell>
          <cell r="AE204" t="str">
            <v>BO</v>
          </cell>
          <cell r="AF204">
            <v>20</v>
          </cell>
          <cell r="AG204" t="str">
            <v/>
          </cell>
          <cell r="AH204" t="str">
            <v/>
          </cell>
          <cell r="AI204" t="str">
            <v/>
          </cell>
          <cell r="AJ204" t="str">
            <v>MD</v>
          </cell>
          <cell r="AK204" t="str">
            <v/>
          </cell>
          <cell r="AL204" t="str">
            <v/>
          </cell>
          <cell r="AM204" t="str">
            <v/>
          </cell>
          <cell r="AN204" t="str">
            <v/>
          </cell>
          <cell r="AO204" t="str">
            <v>BK</v>
          </cell>
          <cell r="AP204" t="str">
            <v/>
          </cell>
          <cell r="AQ204" t="str">
            <v/>
          </cell>
          <cell r="AR204" t="str">
            <v/>
          </cell>
          <cell r="AS204" t="str">
            <v/>
          </cell>
          <cell r="AT204" t="str">
            <v>DB</v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 t="str">
            <v>BR</v>
          </cell>
          <cell r="AZ204" t="str">
            <v/>
          </cell>
          <cell r="BA204" t="str">
            <v/>
          </cell>
          <cell r="BB204" t="str">
            <v/>
          </cell>
          <cell r="BC204" t="str">
            <v/>
          </cell>
          <cell r="BD204" t="str">
            <v>Listnaté měkké</v>
          </cell>
          <cell r="BE204" t="str">
            <v/>
          </cell>
          <cell r="BF204" t="str">
            <v/>
          </cell>
          <cell r="BG204" t="str">
            <v/>
          </cell>
          <cell r="BH204" t="str">
            <v/>
          </cell>
          <cell r="BI204" t="str">
            <v>Ostatní listnaté tvrdé</v>
          </cell>
          <cell r="BJ204" t="str">
            <v/>
          </cell>
          <cell r="BK204" t="str">
            <v/>
          </cell>
          <cell r="BL204" t="str">
            <v/>
          </cell>
          <cell r="BM204" t="str">
            <v/>
          </cell>
          <cell r="BN204" t="str">
            <v>SM,JD</v>
          </cell>
          <cell r="BO204">
            <v>18</v>
          </cell>
          <cell r="BP204">
            <v>55</v>
          </cell>
          <cell r="BQ204" t="str">
            <v/>
          </cell>
          <cell r="BR204" t="str">
            <v/>
          </cell>
          <cell r="BS204" t="str">
            <v>BO</v>
          </cell>
          <cell r="BT204" t="str">
            <v/>
          </cell>
          <cell r="BU204" t="str">
            <v/>
          </cell>
          <cell r="BV204" t="str">
            <v/>
          </cell>
          <cell r="BW204" t="str">
            <v/>
          </cell>
          <cell r="BX204" t="str">
            <v>MD</v>
          </cell>
          <cell r="BY204" t="str">
            <v/>
          </cell>
          <cell r="BZ204" t="str">
            <v/>
          </cell>
          <cell r="CA204" t="str">
            <v/>
          </cell>
          <cell r="CB204" t="str">
            <v/>
          </cell>
          <cell r="CC204" t="str">
            <v>BK</v>
          </cell>
          <cell r="CD204" t="str">
            <v/>
          </cell>
          <cell r="CE204" t="str">
            <v/>
          </cell>
          <cell r="CF204" t="str">
            <v/>
          </cell>
          <cell r="CG204" t="str">
            <v/>
          </cell>
          <cell r="CH204" t="str">
            <v>DB</v>
          </cell>
          <cell r="CI204" t="str">
            <v/>
          </cell>
          <cell r="CJ204" t="str">
            <v/>
          </cell>
          <cell r="CK204" t="str">
            <v/>
          </cell>
          <cell r="CL204" t="str">
            <v/>
          </cell>
          <cell r="CM204" t="str">
            <v>BR</v>
          </cell>
          <cell r="CN204" t="str">
            <v/>
          </cell>
          <cell r="CO204" t="str">
            <v/>
          </cell>
          <cell r="CP204" t="str">
            <v/>
          </cell>
          <cell r="CQ204" t="str">
            <v/>
          </cell>
          <cell r="CR204" t="str">
            <v>Listnaté měkké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>Ostatní listnaté tvrdé</v>
          </cell>
          <cell r="CX204" t="str">
            <v/>
          </cell>
          <cell r="CY204" t="str">
            <v/>
          </cell>
          <cell r="CZ204" t="str">
            <v/>
          </cell>
          <cell r="DA204" t="str">
            <v/>
          </cell>
          <cell r="DB204" t="str">
            <v>05.06.25 12:12:30,466797000</v>
          </cell>
          <cell r="DC204">
            <v>14846</v>
          </cell>
          <cell r="DD204">
            <v>10392.200000000001</v>
          </cell>
          <cell r="DE204" t="str">
            <v>wpke7u</v>
          </cell>
          <cell r="DF204" t="str">
            <v>1</v>
          </cell>
          <cell r="DG204">
            <v>2</v>
          </cell>
          <cell r="DH204">
            <v>100</v>
          </cell>
          <cell r="DI204" t="str">
            <v>10-20 tis.m3</v>
          </cell>
        </row>
        <row r="205">
          <cell r="A205">
            <v>521</v>
          </cell>
          <cell r="B205">
            <v>45819.416400462964</v>
          </cell>
          <cell r="C205" t="str">
            <v>06279198</v>
          </cell>
          <cell r="D205" t="str">
            <v>pilahosek@email.cz</v>
          </cell>
          <cell r="E205" t="str">
            <v>Hošek Michal</v>
          </cell>
          <cell r="F205" t="str">
            <v>+420724971149</v>
          </cell>
          <cell r="G205" t="str">
            <v>Pila Hošek s.r.o.</v>
          </cell>
          <cell r="H205" t="str">
            <v>Brno-venkov</v>
          </cell>
          <cell r="I205" t="str">
            <v>Neslovice</v>
          </cell>
          <cell r="J205" t="str">
            <v>U Cihelny 230</v>
          </cell>
          <cell r="L205" t="str">
            <v>66491</v>
          </cell>
          <cell r="M205" t="str">
            <v>001</v>
          </cell>
          <cell r="T205" t="str">
            <v>Manuální</v>
          </cell>
          <cell r="U205" t="str">
            <v>Automobilová</v>
          </cell>
          <cell r="V205">
            <v>3800</v>
          </cell>
          <cell r="W205">
            <v>4000</v>
          </cell>
          <cell r="X205">
            <v>3800</v>
          </cell>
          <cell r="Y205">
            <v>4500</v>
          </cell>
          <cell r="Z205" t="str">
            <v>SM,JD</v>
          </cell>
          <cell r="AA205">
            <v>5</v>
          </cell>
          <cell r="AB205">
            <v>5</v>
          </cell>
          <cell r="AC205">
            <v>0</v>
          </cell>
          <cell r="AD205">
            <v>0</v>
          </cell>
          <cell r="AE205" t="str">
            <v>BO</v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  <cell r="AJ205" t="str">
            <v>MD</v>
          </cell>
          <cell r="AK205" t="str">
            <v/>
          </cell>
          <cell r="AL205" t="str">
            <v/>
          </cell>
          <cell r="AM205" t="str">
            <v/>
          </cell>
          <cell r="AN205" t="str">
            <v/>
          </cell>
          <cell r="AO205" t="str">
            <v>BK</v>
          </cell>
          <cell r="AP205" t="str">
            <v/>
          </cell>
          <cell r="AQ205" t="str">
            <v/>
          </cell>
          <cell r="AR205" t="str">
            <v/>
          </cell>
          <cell r="AS205"/>
          <cell r="AT205" t="str">
            <v>DB</v>
          </cell>
          <cell r="AU205">
            <v>10</v>
          </cell>
          <cell r="AV205">
            <v>10</v>
          </cell>
          <cell r="AW205">
            <v>0</v>
          </cell>
          <cell r="AX205">
            <v>0</v>
          </cell>
          <cell r="AY205" t="str">
            <v>BR</v>
          </cell>
          <cell r="AZ205" t="str">
            <v/>
          </cell>
          <cell r="BA205" t="str">
            <v/>
          </cell>
          <cell r="BB205" t="str">
            <v/>
          </cell>
          <cell r="BC205" t="str">
            <v/>
          </cell>
          <cell r="BD205" t="str">
            <v>Listnaté měkké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>Ostatní listnaté tvrdé</v>
          </cell>
          <cell r="BJ205">
            <v>30</v>
          </cell>
          <cell r="BK205">
            <v>30</v>
          </cell>
          <cell r="BL205">
            <v>10</v>
          </cell>
          <cell r="BM205" t="str">
            <v/>
          </cell>
          <cell r="BN205" t="str">
            <v>SM,JD</v>
          </cell>
          <cell r="BO205">
            <v>25</v>
          </cell>
          <cell r="BP205">
            <v>100</v>
          </cell>
          <cell r="BQ205">
            <v>0</v>
          </cell>
          <cell r="BR205">
            <v>0</v>
          </cell>
          <cell r="BS205" t="str">
            <v>BO</v>
          </cell>
          <cell r="BT205" t="str">
            <v/>
          </cell>
          <cell r="BU205" t="str">
            <v/>
          </cell>
          <cell r="BV205" t="str">
            <v/>
          </cell>
          <cell r="BW205" t="str">
            <v/>
          </cell>
          <cell r="BX205" t="str">
            <v>MD</v>
          </cell>
          <cell r="BY205" t="str">
            <v/>
          </cell>
          <cell r="BZ205" t="str">
            <v/>
          </cell>
          <cell r="CA205" t="str">
            <v/>
          </cell>
          <cell r="CB205" t="str">
            <v/>
          </cell>
          <cell r="CC205" t="str">
            <v>BK</v>
          </cell>
          <cell r="CD205" t="str">
            <v/>
          </cell>
          <cell r="CE205" t="str">
            <v/>
          </cell>
          <cell r="CF205"/>
          <cell r="CG205"/>
          <cell r="CH205" t="str">
            <v>DB</v>
          </cell>
          <cell r="CI205">
            <v>30</v>
          </cell>
          <cell r="CJ205">
            <v>100</v>
          </cell>
          <cell r="CK205">
            <v>0</v>
          </cell>
          <cell r="CL205">
            <v>0</v>
          </cell>
          <cell r="CM205" t="str">
            <v>BR</v>
          </cell>
          <cell r="CN205" t="str">
            <v/>
          </cell>
          <cell r="CO205" t="str">
            <v/>
          </cell>
          <cell r="CP205" t="str">
            <v/>
          </cell>
          <cell r="CQ205" t="str">
            <v/>
          </cell>
          <cell r="CR205" t="str">
            <v>Listnaté měkké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>Ostatní listnaté tvrdé</v>
          </cell>
          <cell r="CX205">
            <v>30</v>
          </cell>
          <cell r="CY205">
            <v>100</v>
          </cell>
          <cell r="CZ205">
            <v>25</v>
          </cell>
          <cell r="DA205">
            <v>100</v>
          </cell>
          <cell r="DB205" t="str">
            <v>12.06.25 09:43:18,078193000</v>
          </cell>
          <cell r="DC205">
            <v>3900</v>
          </cell>
          <cell r="DD205">
            <v>195</v>
          </cell>
          <cell r="DE205" t="str">
            <v>9wd4cu</v>
          </cell>
          <cell r="DF205" t="str">
            <v>1</v>
          </cell>
          <cell r="DG205">
            <v>2</v>
          </cell>
          <cell r="DH205">
            <v>100</v>
          </cell>
          <cell r="DI205" t="str">
            <v>2,5-5 tis.m3</v>
          </cell>
        </row>
        <row r="206">
          <cell r="A206">
            <v>542</v>
          </cell>
          <cell r="B206">
            <v>45821.496504629627</v>
          </cell>
          <cell r="C206" t="str">
            <v>02477114</v>
          </cell>
          <cell r="D206" t="str">
            <v>PavlasPK@seznam.cz</v>
          </cell>
          <cell r="E206" t="str">
            <v>Pavlas Luboš</v>
          </cell>
          <cell r="F206" t="str">
            <v>+420 605468077</v>
          </cell>
          <cell r="G206" t="str">
            <v>Pila Rankov s.r.o</v>
          </cell>
          <cell r="H206" t="str">
            <v>Havlíčkův Brod</v>
          </cell>
          <cell r="I206" t="str">
            <v>Chotěboř- Rankov</v>
          </cell>
          <cell r="J206" t="str">
            <v>Rankov 17</v>
          </cell>
          <cell r="L206" t="str">
            <v>58301</v>
          </cell>
          <cell r="M206" t="str">
            <v>001</v>
          </cell>
          <cell r="O206" t="str">
            <v>Havlíčkův Brod</v>
          </cell>
          <cell r="T206" t="str">
            <v>Manuální</v>
          </cell>
          <cell r="U206" t="str">
            <v>Automobilová</v>
          </cell>
          <cell r="V206">
            <v>2956</v>
          </cell>
          <cell r="W206">
            <v>2768</v>
          </cell>
          <cell r="X206">
            <v>2869</v>
          </cell>
          <cell r="Y206">
            <v>3000</v>
          </cell>
          <cell r="Z206" t="str">
            <v>SM,JD</v>
          </cell>
          <cell r="AA206">
            <v>50</v>
          </cell>
          <cell r="AB206">
            <v>50</v>
          </cell>
          <cell r="AC206">
            <v>0</v>
          </cell>
          <cell r="AD206">
            <v>0</v>
          </cell>
          <cell r="AE206" t="str">
            <v>BO</v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  <cell r="AJ206" t="str">
            <v>MD</v>
          </cell>
          <cell r="AK206" t="str">
            <v/>
          </cell>
          <cell r="AL206" t="str">
            <v/>
          </cell>
          <cell r="AM206" t="str">
            <v/>
          </cell>
          <cell r="AN206" t="str">
            <v/>
          </cell>
          <cell r="AO206" t="str">
            <v>BK</v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 t="str">
            <v>DB</v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>BR</v>
          </cell>
          <cell r="AZ206" t="str">
            <v/>
          </cell>
          <cell r="BA206" t="str">
            <v/>
          </cell>
          <cell r="BB206" t="str">
            <v/>
          </cell>
          <cell r="BC206" t="str">
            <v/>
          </cell>
          <cell r="BD206" t="str">
            <v>Listnaté měkké</v>
          </cell>
          <cell r="BE206" t="str">
            <v/>
          </cell>
          <cell r="BF206" t="str">
            <v/>
          </cell>
          <cell r="BG206" t="str">
            <v/>
          </cell>
          <cell r="BH206" t="str">
            <v/>
          </cell>
          <cell r="BI206" t="str">
            <v>Ostatní listnaté tvrdé</v>
          </cell>
          <cell r="BJ206" t="str">
            <v/>
          </cell>
          <cell r="BK206" t="str">
            <v/>
          </cell>
          <cell r="BL206" t="str">
            <v/>
          </cell>
          <cell r="BM206" t="str">
            <v/>
          </cell>
          <cell r="BN206" t="str">
            <v>SM,JD</v>
          </cell>
          <cell r="BO206">
            <v>20</v>
          </cell>
          <cell r="BP206">
            <v>85</v>
          </cell>
          <cell r="BQ206">
            <v>0</v>
          </cell>
          <cell r="BR206">
            <v>0</v>
          </cell>
          <cell r="BS206" t="str">
            <v>BO</v>
          </cell>
          <cell r="BT206" t="str">
            <v/>
          </cell>
          <cell r="BU206" t="str">
            <v/>
          </cell>
          <cell r="BV206" t="str">
            <v/>
          </cell>
          <cell r="BW206" t="str">
            <v/>
          </cell>
          <cell r="BX206" t="str">
            <v>MD</v>
          </cell>
          <cell r="BY206" t="str">
            <v/>
          </cell>
          <cell r="BZ206" t="str">
            <v/>
          </cell>
          <cell r="CA206" t="str">
            <v/>
          </cell>
          <cell r="CB206" t="str">
            <v/>
          </cell>
          <cell r="CC206" t="str">
            <v>BK</v>
          </cell>
          <cell r="CD206" t="str">
            <v/>
          </cell>
          <cell r="CE206" t="str">
            <v/>
          </cell>
          <cell r="CF206" t="str">
            <v/>
          </cell>
          <cell r="CG206" t="str">
            <v/>
          </cell>
          <cell r="CH206" t="str">
            <v>DB</v>
          </cell>
          <cell r="CI206" t="str">
            <v/>
          </cell>
          <cell r="CJ206" t="str">
            <v/>
          </cell>
          <cell r="CK206" t="str">
            <v/>
          </cell>
          <cell r="CL206" t="str">
            <v/>
          </cell>
          <cell r="CM206" t="str">
            <v>BR</v>
          </cell>
          <cell r="CN206" t="str">
            <v/>
          </cell>
          <cell r="CO206" t="str">
            <v/>
          </cell>
          <cell r="CP206" t="str">
            <v/>
          </cell>
          <cell r="CQ206" t="str">
            <v/>
          </cell>
          <cell r="CR206" t="str">
            <v>Listnaté měkké</v>
          </cell>
          <cell r="CS206" t="str">
            <v/>
          </cell>
          <cell r="CT206" t="str">
            <v/>
          </cell>
          <cell r="CU206" t="str">
            <v/>
          </cell>
          <cell r="CV206" t="str">
            <v/>
          </cell>
          <cell r="CW206" t="str">
            <v>Ostatní listnaté tvrdé</v>
          </cell>
          <cell r="CX206" t="str">
            <v/>
          </cell>
          <cell r="CY206" t="str">
            <v/>
          </cell>
          <cell r="CZ206" t="str">
            <v/>
          </cell>
          <cell r="DA206" t="str">
            <v/>
          </cell>
          <cell r="DB206" t="str">
            <v>16.06.25 11:56:10,439369000</v>
          </cell>
          <cell r="DC206">
            <v>2818.5</v>
          </cell>
          <cell r="DD206">
            <v>1409.25</v>
          </cell>
          <cell r="DE206" t="str">
            <v>s3r92yk</v>
          </cell>
          <cell r="DF206" t="str">
            <v>1</v>
          </cell>
          <cell r="DG206">
            <v>2</v>
          </cell>
          <cell r="DH206">
            <v>100</v>
          </cell>
          <cell r="DI206" t="str">
            <v>2,5-5 tis.m3</v>
          </cell>
        </row>
        <row r="207">
          <cell r="A207">
            <v>563</v>
          </cell>
          <cell r="B207">
            <v>45828.333078703705</v>
          </cell>
          <cell r="C207" t="str">
            <v>05263450</v>
          </cell>
          <cell r="D207" t="str">
            <v>dklessro@gmail.com</v>
          </cell>
          <cell r="E207" t="str">
            <v>Kristýna Krulová</v>
          </cell>
          <cell r="F207" t="str">
            <v>777788037</v>
          </cell>
          <cell r="G207" t="str">
            <v>DKLes s.r.o.</v>
          </cell>
          <cell r="H207" t="str">
            <v>Praha</v>
          </cell>
          <cell r="I207" t="str">
            <v>Praha 9</v>
          </cell>
          <cell r="J207" t="str">
            <v>DKLES S.R.O., OCELKOVA 643/20</v>
          </cell>
          <cell r="L207" t="str">
            <v>19800</v>
          </cell>
          <cell r="M207" t="str">
            <v>001</v>
          </cell>
          <cell r="O207" t="str">
            <v>Třebíč</v>
          </cell>
          <cell r="P207" t="str">
            <v>Jemnice</v>
          </cell>
          <cell r="Q207" t="str">
            <v>Husova 106</v>
          </cell>
          <cell r="S207" t="str">
            <v>67531</v>
          </cell>
          <cell r="T207" t="str">
            <v>Manuální</v>
          </cell>
          <cell r="U207" t="str">
            <v>Automobilová</v>
          </cell>
          <cell r="V207">
            <v>800</v>
          </cell>
          <cell r="W207">
            <v>900</v>
          </cell>
          <cell r="X207">
            <v>900</v>
          </cell>
          <cell r="Y207">
            <v>900</v>
          </cell>
          <cell r="Z207" t="str">
            <v>SM,JD</v>
          </cell>
          <cell r="AA207">
            <v>65</v>
          </cell>
          <cell r="AB207" t="str">
            <v/>
          </cell>
          <cell r="AC207" t="str">
            <v/>
          </cell>
          <cell r="AD207">
            <v>10</v>
          </cell>
          <cell r="AE207" t="str">
            <v>BO</v>
          </cell>
          <cell r="AF207">
            <v>15</v>
          </cell>
          <cell r="AG207" t="str">
            <v/>
          </cell>
          <cell r="AH207" t="str">
            <v/>
          </cell>
          <cell r="AI207" t="str">
            <v/>
          </cell>
          <cell r="AJ207" t="str">
            <v>MD</v>
          </cell>
          <cell r="AK207" t="str">
            <v/>
          </cell>
          <cell r="AL207" t="str">
            <v/>
          </cell>
          <cell r="AM207" t="str">
            <v/>
          </cell>
          <cell r="AN207" t="str">
            <v/>
          </cell>
          <cell r="AO207" t="str">
            <v>BK</v>
          </cell>
          <cell r="AP207" t="str">
            <v/>
          </cell>
          <cell r="AQ207" t="str">
            <v/>
          </cell>
          <cell r="AR207" t="str">
            <v/>
          </cell>
          <cell r="AS207" t="str">
            <v/>
          </cell>
          <cell r="AT207" t="str">
            <v>DB</v>
          </cell>
          <cell r="AU207">
            <v>10</v>
          </cell>
          <cell r="AV207" t="str">
            <v/>
          </cell>
          <cell r="AW207" t="str">
            <v/>
          </cell>
          <cell r="AX207" t="str">
            <v/>
          </cell>
          <cell r="AY207" t="str">
            <v>BR</v>
          </cell>
          <cell r="AZ207" t="str">
            <v/>
          </cell>
          <cell r="BA207" t="str">
            <v/>
          </cell>
          <cell r="BB207" t="str">
            <v/>
          </cell>
          <cell r="BC207" t="str">
            <v/>
          </cell>
          <cell r="BD207" t="str">
            <v>Listnaté měkké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>Ostatní listnaté tvrdé</v>
          </cell>
          <cell r="BJ207" t="str">
            <v/>
          </cell>
          <cell r="BK207" t="str">
            <v/>
          </cell>
          <cell r="BL207" t="str">
            <v/>
          </cell>
          <cell r="BM207" t="str">
            <v/>
          </cell>
          <cell r="BN207" t="str">
            <v>SM,JD</v>
          </cell>
          <cell r="BO207">
            <v>35</v>
          </cell>
          <cell r="BP207" t="str">
            <v/>
          </cell>
          <cell r="BQ207" t="str">
            <v/>
          </cell>
          <cell r="BR207" t="str">
            <v/>
          </cell>
          <cell r="BS207" t="str">
            <v>BO</v>
          </cell>
          <cell r="BT207" t="str">
            <v/>
          </cell>
          <cell r="BU207" t="str">
            <v/>
          </cell>
          <cell r="BV207" t="str">
            <v/>
          </cell>
          <cell r="BW207" t="str">
            <v/>
          </cell>
          <cell r="BX207" t="str">
            <v>MD</v>
          </cell>
          <cell r="BY207" t="str">
            <v/>
          </cell>
          <cell r="BZ207" t="str">
            <v/>
          </cell>
          <cell r="CA207" t="str">
            <v/>
          </cell>
          <cell r="CB207" t="str">
            <v/>
          </cell>
          <cell r="CC207" t="str">
            <v>BK</v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 t="str">
            <v>DB</v>
          </cell>
          <cell r="CI207">
            <v>35</v>
          </cell>
          <cell r="CJ207" t="str">
            <v/>
          </cell>
          <cell r="CK207" t="str">
            <v/>
          </cell>
          <cell r="CL207" t="str">
            <v/>
          </cell>
          <cell r="CM207" t="str">
            <v>BR</v>
          </cell>
          <cell r="CN207" t="str">
            <v/>
          </cell>
          <cell r="CO207" t="str">
            <v/>
          </cell>
          <cell r="CP207" t="str">
            <v/>
          </cell>
          <cell r="CQ207" t="str">
            <v/>
          </cell>
          <cell r="CR207" t="str">
            <v>Listnaté měkké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>Ostatní listnaté tvrdé</v>
          </cell>
          <cell r="CX207" t="str">
            <v/>
          </cell>
          <cell r="CY207" t="str">
            <v/>
          </cell>
          <cell r="CZ207" t="str">
            <v/>
          </cell>
          <cell r="DA207" t="str">
            <v/>
          </cell>
          <cell r="DB207" t="str">
            <v>23.06.25 08:52:49,696238000</v>
          </cell>
          <cell r="DC207">
            <v>900</v>
          </cell>
          <cell r="DD207">
            <v>585</v>
          </cell>
          <cell r="DE207" t="str">
            <v>5qqyz5a</v>
          </cell>
          <cell r="DF207">
            <v>1</v>
          </cell>
          <cell r="DG207">
            <v>1</v>
          </cell>
          <cell r="DH207">
            <v>100</v>
          </cell>
          <cell r="DI207" t="str">
            <v>do 2,5 tis.m3</v>
          </cell>
        </row>
        <row r="208">
          <cell r="A208">
            <v>581</v>
          </cell>
          <cell r="B208">
            <v>45846.390069444446</v>
          </cell>
          <cell r="C208" t="str">
            <v>25188119</v>
          </cell>
          <cell r="D208" t="str">
            <v>psladovnik@impregnacesobeslav.cz</v>
          </cell>
          <cell r="E208" t="str">
            <v>Ing. Petr Sladovník</v>
          </cell>
          <cell r="F208" t="str">
            <v>602422276</v>
          </cell>
          <cell r="G208" t="str">
            <v>Impregnace Soběslav s.r.o.</v>
          </cell>
          <cell r="H208" t="str">
            <v>Tábor</v>
          </cell>
          <cell r="I208" t="str">
            <v>Soběslav</v>
          </cell>
          <cell r="J208" t="str">
            <v>Na Pískách 420</v>
          </cell>
          <cell r="L208" t="str">
            <v>39201</v>
          </cell>
          <cell r="M208" t="str">
            <v>001</v>
          </cell>
          <cell r="T208" t="str">
            <v>Elektronická</v>
          </cell>
          <cell r="U208" t="str">
            <v>Automobilová i železniční</v>
          </cell>
          <cell r="V208">
            <v>15771</v>
          </cell>
          <cell r="W208">
            <v>18000</v>
          </cell>
          <cell r="X208">
            <v>17000</v>
          </cell>
          <cell r="Y208">
            <v>20000</v>
          </cell>
          <cell r="Z208" t="str">
            <v>SM,JD</v>
          </cell>
          <cell r="AA208">
            <v>66</v>
          </cell>
          <cell r="AB208" t="str">
            <v/>
          </cell>
          <cell r="AC208">
            <v>3</v>
          </cell>
          <cell r="AD208" t="str">
            <v/>
          </cell>
          <cell r="AE208" t="str">
            <v>BO</v>
          </cell>
          <cell r="AF208">
            <v>10</v>
          </cell>
          <cell r="AG208" t="str">
            <v/>
          </cell>
          <cell r="AH208">
            <v>3</v>
          </cell>
          <cell r="AI208" t="str">
            <v/>
          </cell>
          <cell r="AJ208" t="str">
            <v>MD</v>
          </cell>
          <cell r="AK208" t="str">
            <v/>
          </cell>
          <cell r="AL208" t="str">
            <v/>
          </cell>
          <cell r="AM208" t="str">
            <v/>
          </cell>
          <cell r="AN208" t="str">
            <v/>
          </cell>
          <cell r="AO208" t="str">
            <v>BK</v>
          </cell>
          <cell r="AP208">
            <v>3</v>
          </cell>
          <cell r="AQ208">
            <v>3</v>
          </cell>
          <cell r="AR208" t="str">
            <v/>
          </cell>
          <cell r="AS208" t="str">
            <v/>
          </cell>
          <cell r="AT208" t="str">
            <v>DB</v>
          </cell>
          <cell r="AU208">
            <v>6</v>
          </cell>
          <cell r="AV208">
            <v>6</v>
          </cell>
          <cell r="AW208" t="str">
            <v/>
          </cell>
          <cell r="AX208" t="str">
            <v/>
          </cell>
          <cell r="AY208" t="str">
            <v>BR</v>
          </cell>
          <cell r="AZ208" t="str">
            <v/>
          </cell>
          <cell r="BA208" t="str">
            <v/>
          </cell>
          <cell r="BB208" t="str">
            <v/>
          </cell>
          <cell r="BC208" t="str">
            <v/>
          </cell>
          <cell r="BD208" t="str">
            <v>Listnaté měkké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>Ostatní listnaté tvrdé</v>
          </cell>
          <cell r="BJ208" t="str">
            <v/>
          </cell>
          <cell r="BK208" t="str">
            <v/>
          </cell>
          <cell r="BL208" t="str">
            <v/>
          </cell>
          <cell r="BM208" t="str">
            <v/>
          </cell>
          <cell r="BN208" t="str">
            <v>SM,JD</v>
          </cell>
          <cell r="BO208">
            <v>15</v>
          </cell>
          <cell r="BP208">
            <v>32</v>
          </cell>
          <cell r="BQ208">
            <v>8</v>
          </cell>
          <cell r="BR208">
            <v>15</v>
          </cell>
          <cell r="BS208" t="str">
            <v>BO</v>
          </cell>
          <cell r="BT208">
            <v>15</v>
          </cell>
          <cell r="BU208">
            <v>32</v>
          </cell>
          <cell r="BV208">
            <v>8</v>
          </cell>
          <cell r="BW208">
            <v>15</v>
          </cell>
          <cell r="BX208" t="str">
            <v>MD</v>
          </cell>
          <cell r="BY208" t="str">
            <v/>
          </cell>
          <cell r="BZ208" t="str">
            <v/>
          </cell>
          <cell r="CA208" t="str">
            <v/>
          </cell>
          <cell r="CB208" t="str">
            <v/>
          </cell>
          <cell r="CC208" t="str">
            <v>BK</v>
          </cell>
          <cell r="CD208">
            <v>33</v>
          </cell>
          <cell r="CE208">
            <v>110</v>
          </cell>
          <cell r="CF208" t="str">
            <v/>
          </cell>
          <cell r="CG208" t="str">
            <v/>
          </cell>
          <cell r="CH208" t="str">
            <v>DB</v>
          </cell>
          <cell r="CI208">
            <v>33</v>
          </cell>
          <cell r="CJ208">
            <v>110</v>
          </cell>
          <cell r="CK208" t="str">
            <v/>
          </cell>
          <cell r="CL208" t="str">
            <v/>
          </cell>
          <cell r="CM208" t="str">
            <v>BR</v>
          </cell>
          <cell r="CN208" t="str">
            <v/>
          </cell>
          <cell r="CO208" t="str">
            <v/>
          </cell>
          <cell r="CP208" t="str">
            <v/>
          </cell>
          <cell r="CQ208" t="str">
            <v/>
          </cell>
          <cell r="CR208" t="str">
            <v>Listnaté měkké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>Ostatní listnaté tvrdé</v>
          </cell>
          <cell r="CX208" t="str">
            <v/>
          </cell>
          <cell r="CY208" t="str">
            <v/>
          </cell>
          <cell r="CZ208" t="str">
            <v/>
          </cell>
          <cell r="DA208" t="str">
            <v/>
          </cell>
          <cell r="DB208" t="str">
            <v>10.07.25 10:44:06,602849000</v>
          </cell>
          <cell r="DC208">
            <v>17500</v>
          </cell>
          <cell r="DD208">
            <v>11550</v>
          </cell>
          <cell r="DE208" t="str">
            <v>7zmensw</v>
          </cell>
          <cell r="DF208" t="str">
            <v>1</v>
          </cell>
          <cell r="DG208">
            <v>2</v>
          </cell>
          <cell r="DH208">
            <v>100</v>
          </cell>
          <cell r="DI208" t="str">
            <v>10-20 tis.m3</v>
          </cell>
        </row>
        <row r="209">
          <cell r="A209">
            <v>582</v>
          </cell>
          <cell r="B209">
            <v>45846.501284722224</v>
          </cell>
          <cell r="C209" t="str">
            <v>43371469</v>
          </cell>
          <cell r="D209" t="str">
            <v>obalfrukt@obalfrukt.cz</v>
          </cell>
          <cell r="E209" t="str">
            <v>Martin Šlechta</v>
          </cell>
          <cell r="F209" t="str">
            <v>724360501</v>
          </cell>
          <cell r="G209" t="str">
            <v>OBALFRUKT, dřevařská výroba spol. s.r.o.</v>
          </cell>
          <cell r="H209" t="str">
            <v>Třebíč</v>
          </cell>
          <cell r="I209" t="str">
            <v>Blatnice</v>
          </cell>
          <cell r="J209" t="str">
            <v>Blatnice 21</v>
          </cell>
          <cell r="L209" t="str">
            <v>67551</v>
          </cell>
          <cell r="M209" t="str">
            <v>001</v>
          </cell>
          <cell r="O209" t="str">
            <v>Znojmo</v>
          </cell>
          <cell r="P209" t="str">
            <v>Blížkovice</v>
          </cell>
          <cell r="Q209" t="str">
            <v>Blížkovice 323</v>
          </cell>
          <cell r="S209" t="str">
            <v>67155</v>
          </cell>
          <cell r="T209" t="str">
            <v>Manuální</v>
          </cell>
          <cell r="U209" t="str">
            <v>Automobilová</v>
          </cell>
          <cell r="V209">
            <v>24000</v>
          </cell>
          <cell r="W209">
            <v>28000</v>
          </cell>
          <cell r="X209">
            <v>25000</v>
          </cell>
          <cell r="Y209">
            <v>27000</v>
          </cell>
          <cell r="Z209" t="str">
            <v>SM,JD</v>
          </cell>
          <cell r="AA209">
            <v>0</v>
          </cell>
          <cell r="AB209">
            <v>5</v>
          </cell>
          <cell r="AC209">
            <v>25</v>
          </cell>
          <cell r="AD209" t="str">
            <v/>
          </cell>
          <cell r="AE209" t="str">
            <v>BO</v>
          </cell>
          <cell r="AF209">
            <v>5</v>
          </cell>
          <cell r="AG209">
            <v>5</v>
          </cell>
          <cell r="AH209">
            <v>30</v>
          </cell>
          <cell r="AI209" t="str">
            <v/>
          </cell>
          <cell r="AJ209" t="str">
            <v>MD</v>
          </cell>
          <cell r="AK209" t="str">
            <v/>
          </cell>
          <cell r="AL209">
            <v>5</v>
          </cell>
          <cell r="AM209">
            <v>10</v>
          </cell>
          <cell r="AN209" t="str">
            <v/>
          </cell>
          <cell r="AO209" t="str">
            <v>BK</v>
          </cell>
          <cell r="AP209" t="str">
            <v/>
          </cell>
          <cell r="AQ209" t="str">
            <v/>
          </cell>
          <cell r="AR209" t="str">
            <v/>
          </cell>
          <cell r="AS209" t="str">
            <v/>
          </cell>
          <cell r="AT209" t="str">
            <v>DB</v>
          </cell>
          <cell r="AU209" t="str">
            <v/>
          </cell>
          <cell r="AV209" t="str">
            <v/>
          </cell>
          <cell r="AW209" t="str">
            <v/>
          </cell>
          <cell r="AX209" t="str">
            <v/>
          </cell>
          <cell r="AY209" t="str">
            <v>BR</v>
          </cell>
          <cell r="AZ209" t="str">
            <v/>
          </cell>
          <cell r="BA209" t="str">
            <v/>
          </cell>
          <cell r="BB209" t="str">
            <v/>
          </cell>
          <cell r="BC209" t="str">
            <v/>
          </cell>
          <cell r="BD209" t="str">
            <v>Listnaté měkké</v>
          </cell>
          <cell r="BE209">
            <v>5</v>
          </cell>
          <cell r="BF209">
            <v>5</v>
          </cell>
          <cell r="BG209">
            <v>5</v>
          </cell>
          <cell r="BH209" t="str">
            <v/>
          </cell>
          <cell r="BI209" t="str">
            <v>Ostatní listnaté tvrdé</v>
          </cell>
          <cell r="BJ209" t="str">
            <v/>
          </cell>
          <cell r="BK209" t="str">
            <v/>
          </cell>
          <cell r="BL209" t="str">
            <v/>
          </cell>
          <cell r="BM209" t="str">
            <v/>
          </cell>
          <cell r="BN209" t="str">
            <v>SM,JD</v>
          </cell>
          <cell r="BO209">
            <v>18</v>
          </cell>
          <cell r="BP209">
            <v>65</v>
          </cell>
          <cell r="BQ209">
            <v>18</v>
          </cell>
          <cell r="BR209">
            <v>65</v>
          </cell>
          <cell r="BS209" t="str">
            <v>BO</v>
          </cell>
          <cell r="BT209">
            <v>18</v>
          </cell>
          <cell r="BU209">
            <v>60</v>
          </cell>
          <cell r="BV209">
            <v>18</v>
          </cell>
          <cell r="BW209">
            <v>60</v>
          </cell>
          <cell r="BX209" t="str">
            <v>MD</v>
          </cell>
          <cell r="BY209">
            <v>18</v>
          </cell>
          <cell r="BZ209">
            <v>60</v>
          </cell>
          <cell r="CA209">
            <v>18</v>
          </cell>
          <cell r="CB209">
            <v>60</v>
          </cell>
          <cell r="CC209" t="str">
            <v>BK</v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>DB</v>
          </cell>
          <cell r="CI209" t="str">
            <v/>
          </cell>
          <cell r="CJ209" t="str">
            <v/>
          </cell>
          <cell r="CK209" t="str">
            <v/>
          </cell>
          <cell r="CL209" t="str">
            <v/>
          </cell>
          <cell r="CM209" t="str">
            <v>BR</v>
          </cell>
          <cell r="CN209" t="str">
            <v/>
          </cell>
          <cell r="CO209" t="str">
            <v/>
          </cell>
          <cell r="CP209" t="str">
            <v/>
          </cell>
          <cell r="CQ209" t="str">
            <v/>
          </cell>
          <cell r="CR209" t="str">
            <v>Listnaté měkké</v>
          </cell>
          <cell r="CS209">
            <v>20</v>
          </cell>
          <cell r="CT209">
            <v>60</v>
          </cell>
          <cell r="CU209">
            <v>20</v>
          </cell>
          <cell r="CV209">
            <v>60</v>
          </cell>
          <cell r="CW209" t="str">
            <v>Ostatní listnaté tvrdé</v>
          </cell>
          <cell r="CX209" t="str">
            <v/>
          </cell>
          <cell r="CY209" t="str">
            <v/>
          </cell>
          <cell r="CZ209" t="str">
            <v/>
          </cell>
          <cell r="DA209" t="str">
            <v/>
          </cell>
          <cell r="DB209" t="str">
            <v>10.07.25 10:44:06,593818000</v>
          </cell>
          <cell r="DC209">
            <v>26500</v>
          </cell>
          <cell r="DD209">
            <v>0</v>
          </cell>
          <cell r="DE209" t="str">
            <v>8zu6tp7</v>
          </cell>
          <cell r="DF209">
            <v>1</v>
          </cell>
          <cell r="DG209">
            <v>1</v>
          </cell>
          <cell r="DH209">
            <v>100</v>
          </cell>
          <cell r="DI209" t="str">
            <v>20-50 tis.m3</v>
          </cell>
        </row>
        <row r="210">
          <cell r="A210">
            <v>584</v>
          </cell>
          <cell r="B210">
            <v>45847.375219907408</v>
          </cell>
          <cell r="C210" t="str">
            <v>25158651</v>
          </cell>
          <cell r="D210" t="str">
            <v>novotna@neva.cz</v>
          </cell>
          <cell r="E210" t="str">
            <v>Novotná Eva</v>
          </cell>
          <cell r="F210" t="str">
            <v>721262730</v>
          </cell>
          <cell r="G210" t="str">
            <v>Delta Kardašova Řečice a.s.</v>
          </cell>
          <cell r="H210" t="str">
            <v>Jindřichův Hradec</v>
          </cell>
          <cell r="I210" t="str">
            <v>Kardašova Řečice</v>
          </cell>
          <cell r="J210" t="str">
            <v>Husova 537</v>
          </cell>
          <cell r="L210" t="str">
            <v>37821</v>
          </cell>
          <cell r="M210" t="str">
            <v>001</v>
          </cell>
          <cell r="T210" t="str">
            <v>Manuální</v>
          </cell>
          <cell r="U210" t="str">
            <v>Automobilová</v>
          </cell>
          <cell r="V210">
            <v>10000</v>
          </cell>
          <cell r="W210">
            <v>10000</v>
          </cell>
          <cell r="X210">
            <v>11000</v>
          </cell>
          <cell r="Y210">
            <v>12000</v>
          </cell>
          <cell r="Z210" t="str">
            <v>SM,JD</v>
          </cell>
          <cell r="AA210">
            <v>0</v>
          </cell>
          <cell r="AB210" t="str">
            <v/>
          </cell>
          <cell r="AC210" t="str">
            <v/>
          </cell>
          <cell r="AD210" t="str">
            <v/>
          </cell>
          <cell r="AE210" t="str">
            <v>BO</v>
          </cell>
          <cell r="AF210">
            <v>30</v>
          </cell>
          <cell r="AG210">
            <v>30</v>
          </cell>
          <cell r="AH210" t="str">
            <v/>
          </cell>
          <cell r="AI210" t="str">
            <v/>
          </cell>
          <cell r="AJ210" t="str">
            <v>MD</v>
          </cell>
          <cell r="AK210" t="str">
            <v/>
          </cell>
          <cell r="AL210" t="str">
            <v/>
          </cell>
          <cell r="AM210" t="str">
            <v/>
          </cell>
          <cell r="AN210" t="str">
            <v/>
          </cell>
          <cell r="AO210" t="str">
            <v>BK</v>
          </cell>
          <cell r="AP210" t="str">
            <v/>
          </cell>
          <cell r="AQ210" t="str">
            <v/>
          </cell>
          <cell r="AR210" t="str">
            <v/>
          </cell>
          <cell r="AS210" t="str">
            <v/>
          </cell>
          <cell r="AT210" t="str">
            <v>DB</v>
          </cell>
          <cell r="AU210">
            <v>5</v>
          </cell>
          <cell r="AV210">
            <v>5</v>
          </cell>
          <cell r="AW210" t="str">
            <v/>
          </cell>
          <cell r="AX210" t="str">
            <v/>
          </cell>
          <cell r="AY210" t="str">
            <v>BR</v>
          </cell>
          <cell r="AZ210" t="str">
            <v/>
          </cell>
          <cell r="BA210" t="str">
            <v/>
          </cell>
          <cell r="BB210" t="str">
            <v/>
          </cell>
          <cell r="BC210" t="str">
            <v/>
          </cell>
          <cell r="BD210" t="str">
            <v>Listnaté měkké</v>
          </cell>
          <cell r="BE210">
            <v>30</v>
          </cell>
          <cell r="BF210" t="str">
            <v/>
          </cell>
          <cell r="BG210" t="str">
            <v/>
          </cell>
          <cell r="BH210" t="str">
            <v/>
          </cell>
          <cell r="BI210" t="str">
            <v>Ostatní listnaté tvrdé</v>
          </cell>
          <cell r="BJ210" t="str">
            <v/>
          </cell>
          <cell r="BK210" t="str">
            <v/>
          </cell>
          <cell r="BL210" t="str">
            <v/>
          </cell>
          <cell r="BM210" t="str">
            <v/>
          </cell>
          <cell r="BN210" t="str">
            <v>SM,JD</v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 t="str">
            <v>BO</v>
          </cell>
          <cell r="BT210">
            <v>20</v>
          </cell>
          <cell r="BU210">
            <v>70</v>
          </cell>
          <cell r="BV210" t="str">
            <v/>
          </cell>
          <cell r="BW210" t="str">
            <v/>
          </cell>
          <cell r="BX210" t="str">
            <v>MD</v>
          </cell>
          <cell r="BY210" t="str">
            <v/>
          </cell>
          <cell r="BZ210" t="str">
            <v/>
          </cell>
          <cell r="CA210" t="str">
            <v/>
          </cell>
          <cell r="CB210" t="str">
            <v/>
          </cell>
          <cell r="CC210" t="str">
            <v>BK</v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>DB</v>
          </cell>
          <cell r="CI210">
            <v>30</v>
          </cell>
          <cell r="CJ210">
            <v>70</v>
          </cell>
          <cell r="CK210" t="str">
            <v/>
          </cell>
          <cell r="CL210" t="str">
            <v/>
          </cell>
          <cell r="CM210" t="str">
            <v>BR</v>
          </cell>
          <cell r="CN210" t="str">
            <v/>
          </cell>
          <cell r="CO210" t="str">
            <v/>
          </cell>
          <cell r="CP210" t="str">
            <v/>
          </cell>
          <cell r="CQ210" t="str">
            <v/>
          </cell>
          <cell r="CR210" t="str">
            <v>Listnaté měkké</v>
          </cell>
          <cell r="CS210">
            <v>20</v>
          </cell>
          <cell r="CT210">
            <v>70</v>
          </cell>
          <cell r="CU210" t="str">
            <v/>
          </cell>
          <cell r="CV210" t="str">
            <v/>
          </cell>
          <cell r="CW210" t="str">
            <v>Ostatní listnaté tvrdé</v>
          </cell>
          <cell r="CX210" t="str">
            <v/>
          </cell>
          <cell r="CY210" t="str">
            <v/>
          </cell>
          <cell r="CZ210" t="str">
            <v/>
          </cell>
          <cell r="DA210" t="str">
            <v/>
          </cell>
          <cell r="DB210" t="str">
            <v>10.07.25 10:44:06,571610000</v>
          </cell>
          <cell r="DC210">
            <v>10500</v>
          </cell>
          <cell r="DD210">
            <v>0</v>
          </cell>
          <cell r="DE210" t="str">
            <v>xmddpez</v>
          </cell>
          <cell r="DF210">
            <v>1</v>
          </cell>
          <cell r="DG210">
            <v>1</v>
          </cell>
          <cell r="DH210">
            <v>100</v>
          </cell>
          <cell r="DI210" t="str">
            <v>10-20 tis.m3</v>
          </cell>
        </row>
        <row r="211">
          <cell r="A211">
            <v>585</v>
          </cell>
          <cell r="B211">
            <v>45847.409108796295</v>
          </cell>
          <cell r="C211" t="str">
            <v>41327411</v>
          </cell>
          <cell r="D211" t="str">
            <v>oksulcova.michaela@seznam.cz</v>
          </cell>
          <cell r="E211" t="str">
            <v>Radek Přikryl</v>
          </cell>
          <cell r="F211" t="str">
            <v>474397133</v>
          </cell>
          <cell r="G211" t="str">
            <v>O K, spol. s r.o.</v>
          </cell>
          <cell r="H211" t="str">
            <v>Chomutov</v>
          </cell>
          <cell r="I211" t="str">
            <v>Chomutov</v>
          </cell>
          <cell r="J211" t="str">
            <v>Spořická 5731</v>
          </cell>
          <cell r="L211" t="str">
            <v>43001</v>
          </cell>
          <cell r="M211" t="str">
            <v>001</v>
          </cell>
          <cell r="N211" t="str">
            <v>Pila Radonice</v>
          </cell>
          <cell r="O211" t="str">
            <v>Chomutov</v>
          </cell>
          <cell r="P211" t="str">
            <v>Radonice</v>
          </cell>
          <cell r="Q211" t="str">
            <v>Radonice 195</v>
          </cell>
          <cell r="S211" t="str">
            <v>43155</v>
          </cell>
          <cell r="T211" t="str">
            <v>Manuální</v>
          </cell>
          <cell r="U211" t="str">
            <v>Automobilová</v>
          </cell>
          <cell r="V211">
            <v>800</v>
          </cell>
          <cell r="W211">
            <v>797</v>
          </cell>
          <cell r="X211">
            <v>574</v>
          </cell>
          <cell r="Y211">
            <v>550</v>
          </cell>
          <cell r="Z211" t="str">
            <v>SM,JD</v>
          </cell>
          <cell r="AA211">
            <v>4</v>
          </cell>
          <cell r="AB211" t="str">
            <v/>
          </cell>
          <cell r="AC211">
            <v>76</v>
          </cell>
          <cell r="AD211" t="str">
            <v/>
          </cell>
          <cell r="AE211" t="str">
            <v>BO</v>
          </cell>
          <cell r="AF211" t="str">
            <v/>
          </cell>
          <cell r="AG211" t="str">
            <v/>
          </cell>
          <cell r="AH211">
            <v>12</v>
          </cell>
          <cell r="AI211" t="str">
            <v/>
          </cell>
          <cell r="AJ211" t="str">
            <v>MD</v>
          </cell>
          <cell r="AK211" t="str">
            <v/>
          </cell>
          <cell r="AL211" t="str">
            <v/>
          </cell>
          <cell r="AM211">
            <v>6</v>
          </cell>
          <cell r="AN211" t="str">
            <v/>
          </cell>
          <cell r="AO211" t="str">
            <v>BK</v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>DB</v>
          </cell>
          <cell r="AU211" t="str">
            <v/>
          </cell>
          <cell r="AV211" t="str">
            <v/>
          </cell>
          <cell r="AW211">
            <v>2</v>
          </cell>
          <cell r="AX211" t="str">
            <v/>
          </cell>
          <cell r="AY211" t="str">
            <v>BR</v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>Listnaté měkké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>Ostatní listnaté tvrdé</v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>SM,JD</v>
          </cell>
          <cell r="BO211">
            <v>18</v>
          </cell>
          <cell r="BP211">
            <v>35</v>
          </cell>
          <cell r="BQ211">
            <v>18</v>
          </cell>
          <cell r="BR211">
            <v>35</v>
          </cell>
          <cell r="BS211" t="str">
            <v>BO</v>
          </cell>
          <cell r="BT211">
            <v>18</v>
          </cell>
          <cell r="BU211">
            <v>35</v>
          </cell>
          <cell r="BV211">
            <v>18</v>
          </cell>
          <cell r="BW211">
            <v>35</v>
          </cell>
          <cell r="BX211" t="str">
            <v>MD</v>
          </cell>
          <cell r="BY211">
            <v>18</v>
          </cell>
          <cell r="BZ211">
            <v>35</v>
          </cell>
          <cell r="CA211">
            <v>18</v>
          </cell>
          <cell r="CB211">
            <v>35</v>
          </cell>
          <cell r="CC211" t="str">
            <v>BK</v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>DB</v>
          </cell>
          <cell r="CI211">
            <v>18</v>
          </cell>
          <cell r="CJ211">
            <v>35</v>
          </cell>
          <cell r="CK211">
            <v>18</v>
          </cell>
          <cell r="CL211">
            <v>35</v>
          </cell>
          <cell r="CM211" t="str">
            <v>BR</v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>Listnaté měkké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>Ostatní listnaté tvrdé</v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>10.07.25 10:44:06,559954000</v>
          </cell>
          <cell r="DC211">
            <v>685.5</v>
          </cell>
          <cell r="DD211">
            <v>27.42</v>
          </cell>
          <cell r="DF211" t="str">
            <v>1</v>
          </cell>
          <cell r="DG211">
            <v>2</v>
          </cell>
          <cell r="DH211">
            <v>100</v>
          </cell>
          <cell r="DI211" t="str">
            <v>do 2,5 tis.m3</v>
          </cell>
        </row>
        <row r="212">
          <cell r="A212">
            <v>586</v>
          </cell>
          <cell r="B212">
            <v>45847.468831018516</v>
          </cell>
          <cell r="C212" t="str">
            <v>64829561</v>
          </cell>
          <cell r="D212" t="str">
            <v>vejvar@ldstoky.cz</v>
          </cell>
          <cell r="E212" t="str">
            <v>Ing. Pavel Královec</v>
          </cell>
          <cell r="F212" t="str">
            <v>602252143</v>
          </cell>
          <cell r="G212" t="str">
            <v>Lesní družstvo ve Štokách</v>
          </cell>
          <cell r="H212" t="str">
            <v>Havlíčkův Brod</v>
          </cell>
          <cell r="I212" t="str">
            <v>Štoky</v>
          </cell>
          <cell r="J212" t="str">
            <v>Štoky 261</v>
          </cell>
          <cell r="L212" t="str">
            <v>58253</v>
          </cell>
          <cell r="M212" t="str">
            <v>001</v>
          </cell>
          <cell r="N212" t="str">
            <v>Pila Štoky</v>
          </cell>
          <cell r="O212" t="str">
            <v>Havlíčkův Brod</v>
          </cell>
          <cell r="P212" t="str">
            <v>Štoky</v>
          </cell>
          <cell r="Q212" t="str">
            <v>Štoky 515</v>
          </cell>
          <cell r="S212" t="str">
            <v>58253</v>
          </cell>
          <cell r="T212" t="str">
            <v>Manuální</v>
          </cell>
          <cell r="U212" t="str">
            <v>Automobilová</v>
          </cell>
          <cell r="V212">
            <v>7500</v>
          </cell>
          <cell r="W212">
            <v>7700</v>
          </cell>
          <cell r="X212">
            <v>7600</v>
          </cell>
          <cell r="Y212">
            <v>7500</v>
          </cell>
          <cell r="Z212" t="str">
            <v>SM,JD</v>
          </cell>
          <cell r="AA212">
            <v>10</v>
          </cell>
          <cell r="AB212" t="str">
            <v/>
          </cell>
          <cell r="AC212">
            <v>70</v>
          </cell>
          <cell r="AD212" t="str">
            <v/>
          </cell>
          <cell r="AE212" t="str">
            <v>BO</v>
          </cell>
          <cell r="AF212" t="str">
            <v/>
          </cell>
          <cell r="AG212" t="str">
            <v/>
          </cell>
          <cell r="AH212">
            <v>20</v>
          </cell>
          <cell r="AI212" t="str">
            <v/>
          </cell>
          <cell r="AJ212" t="str">
            <v>MD</v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>BK</v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>DB</v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>BR</v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>Listnaté měkké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>Ostatní listnaté tvrdé</v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>SM,JD</v>
          </cell>
          <cell r="BO212">
            <v>16</v>
          </cell>
          <cell r="BP212">
            <v>50</v>
          </cell>
          <cell r="BQ212">
            <v>22</v>
          </cell>
          <cell r="BR212">
            <v>60</v>
          </cell>
          <cell r="BS212" t="str">
            <v>BO</v>
          </cell>
          <cell r="BT212" t="str">
            <v/>
          </cell>
          <cell r="BU212" t="str">
            <v/>
          </cell>
          <cell r="BV212">
            <v>22</v>
          </cell>
          <cell r="BW212">
            <v>60</v>
          </cell>
          <cell r="BX212" t="str">
            <v>MD</v>
          </cell>
          <cell r="BY212" t="str">
            <v/>
          </cell>
          <cell r="BZ212" t="str">
            <v/>
          </cell>
          <cell r="CA212" t="str">
            <v/>
          </cell>
          <cell r="CB212" t="str">
            <v/>
          </cell>
          <cell r="CC212" t="str">
            <v>BK</v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>DB</v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>BR</v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>Listnaté měkké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>Ostatní listnaté tvrdé</v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>10.07.25 10:44:02,426958000</v>
          </cell>
          <cell r="DC212">
            <v>7650</v>
          </cell>
          <cell r="DD212">
            <v>765</v>
          </cell>
          <cell r="DE212" t="str">
            <v>4knpxs5</v>
          </cell>
          <cell r="DF212" t="str">
            <v>1</v>
          </cell>
          <cell r="DG212">
            <v>2</v>
          </cell>
          <cell r="DH212">
            <v>100</v>
          </cell>
          <cell r="DI212" t="str">
            <v>5-10 tis.m3</v>
          </cell>
        </row>
        <row r="213">
          <cell r="A213">
            <v>587</v>
          </cell>
          <cell r="B213">
            <v>45847.571157407408</v>
          </cell>
          <cell r="C213" t="str">
            <v>24317659</v>
          </cell>
          <cell r="D213" t="str">
            <v>hodnypila@atlas.cz</v>
          </cell>
          <cell r="E213" t="str">
            <v>Luboš Hodný</v>
          </cell>
          <cell r="F213" t="str">
            <v>+420733745440</v>
          </cell>
          <cell r="G213" t="str">
            <v>Dřevovýroba Hodný s.r.o.</v>
          </cell>
          <cell r="H213" t="str">
            <v>Tábor</v>
          </cell>
          <cell r="I213" t="str">
            <v>Ratibořice</v>
          </cell>
          <cell r="J213" t="str">
            <v>58</v>
          </cell>
          <cell r="L213" t="str">
            <v>39143</v>
          </cell>
          <cell r="M213" t="str">
            <v>001</v>
          </cell>
          <cell r="T213" t="str">
            <v>Manuální</v>
          </cell>
          <cell r="U213" t="str">
            <v>Automobilová</v>
          </cell>
          <cell r="V213">
            <v>4900</v>
          </cell>
          <cell r="W213">
            <v>4900</v>
          </cell>
          <cell r="X213">
            <v>3500</v>
          </cell>
          <cell r="Y213">
            <v>4500</v>
          </cell>
          <cell r="Z213" t="str">
            <v>SM,JD</v>
          </cell>
          <cell r="AA213">
            <v>26</v>
          </cell>
          <cell r="AB213">
            <v>9</v>
          </cell>
          <cell r="AC213">
            <v>25</v>
          </cell>
          <cell r="AD213">
            <v>3</v>
          </cell>
          <cell r="AE213" t="str">
            <v>BO</v>
          </cell>
          <cell r="AF213">
            <v>10</v>
          </cell>
          <cell r="AG213">
            <v>4</v>
          </cell>
          <cell r="AH213">
            <v>5</v>
          </cell>
          <cell r="AI213" t="str">
            <v/>
          </cell>
          <cell r="AJ213" t="str">
            <v>MD</v>
          </cell>
          <cell r="AK213">
            <v>6</v>
          </cell>
          <cell r="AL213">
            <v>2</v>
          </cell>
          <cell r="AM213">
            <v>1</v>
          </cell>
          <cell r="AN213" t="str">
            <v/>
          </cell>
          <cell r="AO213" t="str">
            <v>BK</v>
          </cell>
          <cell r="AP213">
            <v>1</v>
          </cell>
          <cell r="AQ213">
            <v>1</v>
          </cell>
          <cell r="AR213">
            <v>1</v>
          </cell>
          <cell r="AS213" t="str">
            <v/>
          </cell>
          <cell r="AT213" t="str">
            <v>DB</v>
          </cell>
          <cell r="AU213">
            <v>1</v>
          </cell>
          <cell r="AV213">
            <v>1</v>
          </cell>
          <cell r="AW213" t="str">
            <v/>
          </cell>
          <cell r="AX213" t="str">
            <v/>
          </cell>
          <cell r="AY213" t="str">
            <v>BR</v>
          </cell>
          <cell r="AZ213" t="str">
            <v/>
          </cell>
          <cell r="BA213" t="str">
            <v/>
          </cell>
          <cell r="BB213">
            <v>1</v>
          </cell>
          <cell r="BC213" t="str">
            <v/>
          </cell>
          <cell r="BD213" t="str">
            <v>Listnaté měkké</v>
          </cell>
          <cell r="BE213" t="str">
            <v/>
          </cell>
          <cell r="BF213" t="str">
            <v/>
          </cell>
          <cell r="BG213">
            <v>1</v>
          </cell>
          <cell r="BH213" t="str">
            <v/>
          </cell>
          <cell r="BI213" t="str">
            <v>Ostatní listnaté tvrdé</v>
          </cell>
          <cell r="BJ213">
            <v>1</v>
          </cell>
          <cell r="BK213">
            <v>1</v>
          </cell>
          <cell r="BL213" t="str">
            <v/>
          </cell>
          <cell r="BM213" t="str">
            <v/>
          </cell>
          <cell r="BN213" t="str">
            <v>SM,JD</v>
          </cell>
          <cell r="BO213">
            <v>16</v>
          </cell>
          <cell r="BP213">
            <v>80</v>
          </cell>
          <cell r="BQ213">
            <v>10</v>
          </cell>
          <cell r="BR213">
            <v>80</v>
          </cell>
          <cell r="BS213" t="str">
            <v>BO</v>
          </cell>
          <cell r="BT213">
            <v>16</v>
          </cell>
          <cell r="BU213">
            <v>80</v>
          </cell>
          <cell r="BV213">
            <v>16</v>
          </cell>
          <cell r="BW213">
            <v>80</v>
          </cell>
          <cell r="BX213" t="str">
            <v>MD</v>
          </cell>
          <cell r="BY213">
            <v>16</v>
          </cell>
          <cell r="BZ213">
            <v>80</v>
          </cell>
          <cell r="CA213">
            <v>16</v>
          </cell>
          <cell r="CB213">
            <v>80</v>
          </cell>
          <cell r="CC213" t="str">
            <v>BK</v>
          </cell>
          <cell r="CD213">
            <v>25</v>
          </cell>
          <cell r="CE213">
            <v>110</v>
          </cell>
          <cell r="CF213">
            <v>20</v>
          </cell>
          <cell r="CG213">
            <v>110</v>
          </cell>
          <cell r="CH213" t="str">
            <v>DB</v>
          </cell>
          <cell r="CI213">
            <v>25</v>
          </cell>
          <cell r="CJ213">
            <v>110</v>
          </cell>
          <cell r="CK213">
            <v>20</v>
          </cell>
          <cell r="CL213">
            <v>110</v>
          </cell>
          <cell r="CM213" t="str">
            <v>BR</v>
          </cell>
          <cell r="CN213" t="str">
            <v/>
          </cell>
          <cell r="CO213" t="str">
            <v/>
          </cell>
          <cell r="CP213">
            <v>20</v>
          </cell>
          <cell r="CQ213">
            <v>50</v>
          </cell>
          <cell r="CR213" t="str">
            <v>Listnaté měkké</v>
          </cell>
          <cell r="CS213" t="str">
            <v/>
          </cell>
          <cell r="CT213" t="str">
            <v/>
          </cell>
          <cell r="CU213">
            <v>20</v>
          </cell>
          <cell r="CV213">
            <v>110</v>
          </cell>
          <cell r="CW213" t="str">
            <v>Ostatní listnaté tvrdé</v>
          </cell>
          <cell r="CX213">
            <v>25</v>
          </cell>
          <cell r="CY213">
            <v>110</v>
          </cell>
          <cell r="CZ213">
            <v>20</v>
          </cell>
          <cell r="DA213">
            <v>110</v>
          </cell>
          <cell r="DB213" t="str">
            <v>10.07.25 10:44:02,414976000</v>
          </cell>
          <cell r="DC213">
            <v>4200</v>
          </cell>
          <cell r="DD213">
            <v>1092</v>
          </cell>
          <cell r="DF213">
            <v>1</v>
          </cell>
          <cell r="DG213">
            <v>1</v>
          </cell>
          <cell r="DH213">
            <v>100</v>
          </cell>
          <cell r="DI213" t="str">
            <v>2,5-5 tis.m3</v>
          </cell>
        </row>
        <row r="214">
          <cell r="A214">
            <v>588</v>
          </cell>
          <cell r="B214">
            <v>45848.314664351848</v>
          </cell>
          <cell r="C214" t="str">
            <v>60591323</v>
          </cell>
          <cell r="D214" t="str">
            <v>vintr@rvdrevo.cz</v>
          </cell>
          <cell r="E214" t="str">
            <v>Radek Vintr</v>
          </cell>
          <cell r="F214" t="str">
            <v>+420777108722</v>
          </cell>
          <cell r="G214" t="str">
            <v>Ing. Radek Vintr</v>
          </cell>
          <cell r="H214" t="str">
            <v>Jihlava</v>
          </cell>
          <cell r="I214" t="str">
            <v>Bílý Kámen</v>
          </cell>
          <cell r="J214" t="str">
            <v>20</v>
          </cell>
          <cell r="L214" t="str">
            <v>58841</v>
          </cell>
          <cell r="M214" t="str">
            <v>001</v>
          </cell>
          <cell r="N214" t="str">
            <v>Pila Plandry</v>
          </cell>
          <cell r="O214" t="str">
            <v>Jihlava</v>
          </cell>
          <cell r="P214" t="str">
            <v>Plandry</v>
          </cell>
          <cell r="Q214" t="str">
            <v>41</v>
          </cell>
          <cell r="S214" t="str">
            <v>58841</v>
          </cell>
          <cell r="T214" t="str">
            <v>Manuální</v>
          </cell>
          <cell r="U214" t="str">
            <v>Automobilová</v>
          </cell>
          <cell r="V214">
            <v>1900</v>
          </cell>
          <cell r="W214">
            <v>2000</v>
          </cell>
          <cell r="X214">
            <v>2000</v>
          </cell>
          <cell r="Y214">
            <v>2400</v>
          </cell>
          <cell r="Z214" t="str">
            <v>SM,JD</v>
          </cell>
          <cell r="AA214">
            <v>30</v>
          </cell>
          <cell r="AB214">
            <v>20</v>
          </cell>
          <cell r="AC214">
            <v>15</v>
          </cell>
          <cell r="AD214">
            <v>2</v>
          </cell>
          <cell r="AE214" t="str">
            <v>BO</v>
          </cell>
          <cell r="AF214">
            <v>5</v>
          </cell>
          <cell r="AG214">
            <v>2</v>
          </cell>
          <cell r="AH214">
            <v>2</v>
          </cell>
          <cell r="AI214" t="str">
            <v/>
          </cell>
          <cell r="AJ214" t="str">
            <v>MD</v>
          </cell>
          <cell r="AK214">
            <v>4</v>
          </cell>
          <cell r="AL214">
            <v>4</v>
          </cell>
          <cell r="AM214" t="str">
            <v/>
          </cell>
          <cell r="AN214" t="str">
            <v/>
          </cell>
          <cell r="AO214" t="str">
            <v>BK</v>
          </cell>
          <cell r="AP214">
            <v>2</v>
          </cell>
          <cell r="AQ214">
            <v>2</v>
          </cell>
          <cell r="AR214" t="str">
            <v/>
          </cell>
          <cell r="AS214" t="str">
            <v/>
          </cell>
          <cell r="AT214" t="str">
            <v>DB</v>
          </cell>
          <cell r="AU214">
            <v>2</v>
          </cell>
          <cell r="AV214">
            <v>3</v>
          </cell>
          <cell r="AW214" t="str">
            <v/>
          </cell>
          <cell r="AX214" t="str">
            <v/>
          </cell>
          <cell r="AY214" t="str">
            <v>BR</v>
          </cell>
          <cell r="AZ214">
            <v>1</v>
          </cell>
          <cell r="BA214" t="str">
            <v/>
          </cell>
          <cell r="BB214" t="str">
            <v/>
          </cell>
          <cell r="BC214" t="str">
            <v/>
          </cell>
          <cell r="BD214" t="str">
            <v>Listnaté měkké</v>
          </cell>
          <cell r="BE214">
            <v>4</v>
          </cell>
          <cell r="BF214" t="str">
            <v/>
          </cell>
          <cell r="BG214" t="str">
            <v/>
          </cell>
          <cell r="BH214" t="str">
            <v/>
          </cell>
          <cell r="BI214" t="str">
            <v>Ostatní listnaté tvrdé</v>
          </cell>
          <cell r="BJ214">
            <v>2</v>
          </cell>
          <cell r="BK214" t="str">
            <v/>
          </cell>
          <cell r="BL214" t="str">
            <v/>
          </cell>
          <cell r="BM214" t="str">
            <v/>
          </cell>
          <cell r="BN214" t="str">
            <v>SM,JD</v>
          </cell>
          <cell r="BO214">
            <v>20</v>
          </cell>
          <cell r="BP214">
            <v>80</v>
          </cell>
          <cell r="BQ214">
            <v>18</v>
          </cell>
          <cell r="BR214">
            <v>80</v>
          </cell>
          <cell r="BS214" t="str">
            <v>BO</v>
          </cell>
          <cell r="BT214">
            <v>20</v>
          </cell>
          <cell r="BU214">
            <v>80</v>
          </cell>
          <cell r="BV214">
            <v>20</v>
          </cell>
          <cell r="BW214">
            <v>80</v>
          </cell>
          <cell r="BX214" t="str">
            <v>MD</v>
          </cell>
          <cell r="BY214">
            <v>18</v>
          </cell>
          <cell r="BZ214">
            <v>80</v>
          </cell>
          <cell r="CA214" t="str">
            <v/>
          </cell>
          <cell r="CB214" t="str">
            <v/>
          </cell>
          <cell r="CC214" t="str">
            <v>BK</v>
          </cell>
          <cell r="CD214">
            <v>30</v>
          </cell>
          <cell r="CE214">
            <v>80</v>
          </cell>
          <cell r="CF214" t="str">
            <v/>
          </cell>
          <cell r="CG214" t="str">
            <v/>
          </cell>
          <cell r="CH214" t="str">
            <v>DB</v>
          </cell>
          <cell r="CI214">
            <v>30</v>
          </cell>
          <cell r="CJ214">
            <v>80</v>
          </cell>
          <cell r="CK214" t="str">
            <v/>
          </cell>
          <cell r="CL214" t="str">
            <v/>
          </cell>
          <cell r="CM214" t="str">
            <v>BR</v>
          </cell>
          <cell r="CN214">
            <v>20</v>
          </cell>
          <cell r="CO214">
            <v>80</v>
          </cell>
          <cell r="CP214" t="str">
            <v/>
          </cell>
          <cell r="CQ214" t="str">
            <v/>
          </cell>
          <cell r="CR214" t="str">
            <v>Listnaté měkké</v>
          </cell>
          <cell r="CS214">
            <v>20</v>
          </cell>
          <cell r="CT214">
            <v>80</v>
          </cell>
          <cell r="CU214" t="str">
            <v/>
          </cell>
          <cell r="CV214" t="str">
            <v/>
          </cell>
          <cell r="CW214" t="str">
            <v>Ostatní listnaté tvrdé</v>
          </cell>
          <cell r="CX214">
            <v>20</v>
          </cell>
          <cell r="CY214">
            <v>80</v>
          </cell>
          <cell r="CZ214" t="str">
            <v/>
          </cell>
          <cell r="DA214" t="str">
            <v/>
          </cell>
          <cell r="DB214" t="str">
            <v>10.07.25 10:44:02,404893000</v>
          </cell>
          <cell r="DC214">
            <v>2000</v>
          </cell>
          <cell r="DD214">
            <v>600</v>
          </cell>
          <cell r="DE214" t="str">
            <v>c5urx6j</v>
          </cell>
          <cell r="DF214" t="str">
            <v>1</v>
          </cell>
          <cell r="DG214">
            <v>2</v>
          </cell>
          <cell r="DH214">
            <v>100</v>
          </cell>
          <cell r="DI214" t="str">
            <v>do 2,5 tis.m3</v>
          </cell>
        </row>
        <row r="215">
          <cell r="A215">
            <v>599</v>
          </cell>
          <cell r="B215">
            <v>45848.506620370368</v>
          </cell>
          <cell r="C215" t="str">
            <v>27461114</v>
          </cell>
          <cell r="D215" t="str">
            <v>kutilek.r@seznam.cz</v>
          </cell>
          <cell r="E215" t="str">
            <v>Roman Kutílek</v>
          </cell>
          <cell r="F215" t="str">
            <v>606727109</v>
          </cell>
          <cell r="G215" t="str">
            <v>Roman Kutílek</v>
          </cell>
          <cell r="H215" t="str">
            <v>Havlíčkův Brod</v>
          </cell>
          <cell r="I215" t="str">
            <v>Ždírec nad Doubravou</v>
          </cell>
          <cell r="J215" t="str">
            <v>Brodská 123</v>
          </cell>
          <cell r="L215" t="str">
            <v>58263</v>
          </cell>
          <cell r="M215" t="str">
            <v>001</v>
          </cell>
          <cell r="T215" t="str">
            <v>Manuální</v>
          </cell>
          <cell r="U215" t="str">
            <v>Automobilová</v>
          </cell>
          <cell r="V215">
            <v>2000</v>
          </cell>
          <cell r="W215">
            <v>2100</v>
          </cell>
          <cell r="X215">
            <v>3050</v>
          </cell>
          <cell r="Y215">
            <v>3100</v>
          </cell>
          <cell r="Z215" t="str">
            <v>SM,JD</v>
          </cell>
          <cell r="AA215">
            <v>20</v>
          </cell>
          <cell r="AB215">
            <v>50</v>
          </cell>
          <cell r="AC215" t="str">
            <v/>
          </cell>
          <cell r="AD215" t="str">
            <v/>
          </cell>
          <cell r="AE215" t="str">
            <v>BO</v>
          </cell>
          <cell r="AF215">
            <v>5</v>
          </cell>
          <cell r="AG215">
            <v>10</v>
          </cell>
          <cell r="AH215" t="str">
            <v/>
          </cell>
          <cell r="AI215" t="str">
            <v/>
          </cell>
          <cell r="AJ215" t="str">
            <v>MD</v>
          </cell>
          <cell r="AK215">
            <v>5</v>
          </cell>
          <cell r="AL215">
            <v>10</v>
          </cell>
          <cell r="AM215" t="str">
            <v/>
          </cell>
          <cell r="AN215" t="str">
            <v/>
          </cell>
          <cell r="AO215" t="str">
            <v>BK</v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>DB</v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>BR</v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>Listnaté měkké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>Ostatní listnaté tvrdé</v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>SM,JD</v>
          </cell>
          <cell r="BO215">
            <v>30</v>
          </cell>
          <cell r="BP215">
            <v>75</v>
          </cell>
          <cell r="BQ215" t="str">
            <v/>
          </cell>
          <cell r="BR215" t="str">
            <v/>
          </cell>
          <cell r="BS215" t="str">
            <v>BO</v>
          </cell>
          <cell r="BT215">
            <v>30</v>
          </cell>
          <cell r="BU215">
            <v>75</v>
          </cell>
          <cell r="BV215" t="str">
            <v/>
          </cell>
          <cell r="BW215" t="str">
            <v/>
          </cell>
          <cell r="BX215" t="str">
            <v>MD</v>
          </cell>
          <cell r="BY215">
            <v>30</v>
          </cell>
          <cell r="BZ215">
            <v>75</v>
          </cell>
          <cell r="CA215" t="str">
            <v/>
          </cell>
          <cell r="CB215" t="str">
            <v/>
          </cell>
          <cell r="CC215" t="str">
            <v>BK</v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 t="str">
            <v>DB</v>
          </cell>
          <cell r="CI215" t="str">
            <v/>
          </cell>
          <cell r="CJ215" t="str">
            <v/>
          </cell>
          <cell r="CK215" t="str">
            <v/>
          </cell>
          <cell r="CL215" t="str">
            <v/>
          </cell>
          <cell r="CM215" t="str">
            <v>BR</v>
          </cell>
          <cell r="CN215" t="str">
            <v/>
          </cell>
          <cell r="CO215" t="str">
            <v/>
          </cell>
          <cell r="CP215" t="str">
            <v/>
          </cell>
          <cell r="CQ215" t="str">
            <v/>
          </cell>
          <cell r="CR215" t="str">
            <v>Listnaté měkké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>Ostatní listnaté tvrdé</v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>11.07.25 11:54:06,791557000</v>
          </cell>
          <cell r="DC215">
            <v>2575</v>
          </cell>
          <cell r="DD215">
            <v>515</v>
          </cell>
          <cell r="DE215" t="str">
            <v>4gpf9x</v>
          </cell>
          <cell r="DF215" t="str">
            <v>1</v>
          </cell>
          <cell r="DG215">
            <v>2</v>
          </cell>
          <cell r="DH215">
            <v>100</v>
          </cell>
          <cell r="DI215" t="str">
            <v>2,5-5 tis.m3</v>
          </cell>
        </row>
        <row r="216">
          <cell r="A216">
            <v>600</v>
          </cell>
          <cell r="B216">
            <v>45848.515196759261</v>
          </cell>
          <cell r="C216" t="str">
            <v>45356165</v>
          </cell>
          <cell r="D216" t="str">
            <v>mrales1967@gmail.com</v>
          </cell>
          <cell r="E216" t="str">
            <v>Aleš Svoboda</v>
          </cell>
          <cell r="F216" t="str">
            <v>602339405</v>
          </cell>
          <cell r="G216" t="str">
            <v>Lesní společnost Bečov, s.r.o.</v>
          </cell>
          <cell r="H216" t="str">
            <v>Karlovy Vary</v>
          </cell>
          <cell r="I216" t="str">
            <v>Bečov nad Teplou</v>
          </cell>
          <cell r="J216" t="str">
            <v>Karlovarská 305</v>
          </cell>
          <cell r="L216" t="str">
            <v>36464</v>
          </cell>
          <cell r="M216" t="str">
            <v>001</v>
          </cell>
          <cell r="N216" t="str">
            <v>Truhlárna Vodná</v>
          </cell>
          <cell r="O216" t="str">
            <v>Karlovy Vary</v>
          </cell>
          <cell r="P216" t="str">
            <v>Bečov nad Teplou</v>
          </cell>
          <cell r="Q216" t="str">
            <v>Vodná 44</v>
          </cell>
          <cell r="S216" t="str">
            <v>36464</v>
          </cell>
          <cell r="T216" t="str">
            <v>Manuální</v>
          </cell>
          <cell r="U216" t="str">
            <v>Automobilová</v>
          </cell>
          <cell r="V216">
            <v>1688</v>
          </cell>
          <cell r="W216">
            <v>1442</v>
          </cell>
          <cell r="X216">
            <v>1753</v>
          </cell>
          <cell r="Y216">
            <v>1500</v>
          </cell>
          <cell r="Z216" t="str">
            <v>SM,JD</v>
          </cell>
          <cell r="AA216">
            <v>90</v>
          </cell>
          <cell r="AB216" t="str">
            <v/>
          </cell>
          <cell r="AC216" t="str">
            <v/>
          </cell>
          <cell r="AD216">
            <v>10</v>
          </cell>
          <cell r="AE216" t="str">
            <v>BO</v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  <cell r="AJ216" t="str">
            <v>MD</v>
          </cell>
          <cell r="AK216" t="str">
            <v/>
          </cell>
          <cell r="AL216" t="str">
            <v/>
          </cell>
          <cell r="AM216" t="str">
            <v/>
          </cell>
          <cell r="AN216" t="str">
            <v/>
          </cell>
          <cell r="AO216" t="str">
            <v>BK</v>
          </cell>
          <cell r="AP216" t="str">
            <v/>
          </cell>
          <cell r="AQ216" t="str">
            <v/>
          </cell>
          <cell r="AR216" t="str">
            <v/>
          </cell>
          <cell r="AS216" t="str">
            <v/>
          </cell>
          <cell r="AT216" t="str">
            <v>DB</v>
          </cell>
          <cell r="AU216" t="str">
            <v/>
          </cell>
          <cell r="AV216" t="str">
            <v/>
          </cell>
          <cell r="AW216" t="str">
            <v/>
          </cell>
          <cell r="AX216" t="str">
            <v/>
          </cell>
          <cell r="AY216" t="str">
            <v>BR</v>
          </cell>
          <cell r="AZ216" t="str">
            <v/>
          </cell>
          <cell r="BA216" t="str">
            <v/>
          </cell>
          <cell r="BB216" t="str">
            <v/>
          </cell>
          <cell r="BC216" t="str">
            <v/>
          </cell>
          <cell r="BD216" t="str">
            <v>Listnaté měkké</v>
          </cell>
          <cell r="BE216" t="str">
            <v/>
          </cell>
          <cell r="BF216" t="str">
            <v/>
          </cell>
          <cell r="BG216" t="str">
            <v/>
          </cell>
          <cell r="BH216" t="str">
            <v/>
          </cell>
          <cell r="BI216" t="str">
            <v>Ostatní listnaté tvrdé</v>
          </cell>
          <cell r="BJ216" t="str">
            <v/>
          </cell>
          <cell r="BK216" t="str">
            <v/>
          </cell>
          <cell r="BL216" t="str">
            <v/>
          </cell>
          <cell r="BM216" t="str">
            <v/>
          </cell>
          <cell r="BN216" t="str">
            <v>SM,JD</v>
          </cell>
          <cell r="BO216">
            <v>16</v>
          </cell>
          <cell r="BP216">
            <v>45</v>
          </cell>
          <cell r="BQ216" t="str">
            <v/>
          </cell>
          <cell r="BR216" t="str">
            <v/>
          </cell>
          <cell r="BS216" t="str">
            <v>BO</v>
          </cell>
          <cell r="BT216" t="str">
            <v/>
          </cell>
          <cell r="BU216" t="str">
            <v/>
          </cell>
          <cell r="BV216" t="str">
            <v/>
          </cell>
          <cell r="BW216" t="str">
            <v/>
          </cell>
          <cell r="BX216" t="str">
            <v>MD</v>
          </cell>
          <cell r="BY216" t="str">
            <v/>
          </cell>
          <cell r="BZ216" t="str">
            <v/>
          </cell>
          <cell r="CA216" t="str">
            <v/>
          </cell>
          <cell r="CB216" t="str">
            <v/>
          </cell>
          <cell r="CC216" t="str">
            <v>BK</v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 t="str">
            <v>DB</v>
          </cell>
          <cell r="CI216" t="str">
            <v/>
          </cell>
          <cell r="CJ216" t="str">
            <v/>
          </cell>
          <cell r="CK216" t="str">
            <v/>
          </cell>
          <cell r="CL216" t="str">
            <v/>
          </cell>
          <cell r="CM216" t="str">
            <v>BR</v>
          </cell>
          <cell r="CN216" t="str">
            <v/>
          </cell>
          <cell r="CO216" t="str">
            <v/>
          </cell>
          <cell r="CP216" t="str">
            <v/>
          </cell>
          <cell r="CQ216" t="str">
            <v/>
          </cell>
          <cell r="CR216" t="str">
            <v>Listnaté měkké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>Ostatní listnaté tvrdé</v>
          </cell>
          <cell r="CX216" t="str">
            <v/>
          </cell>
          <cell r="CY216" t="str">
            <v/>
          </cell>
          <cell r="CZ216" t="str">
            <v/>
          </cell>
          <cell r="DA216" t="str">
            <v/>
          </cell>
          <cell r="DB216" t="str">
            <v>11.07.25 11:54:06,780223000</v>
          </cell>
          <cell r="DC216">
            <v>1597.5</v>
          </cell>
          <cell r="DD216">
            <v>1437.75</v>
          </cell>
          <cell r="DE216" t="str">
            <v>aakmrv</v>
          </cell>
          <cell r="DF216">
            <v>1</v>
          </cell>
          <cell r="DG216">
            <v>1</v>
          </cell>
          <cell r="DH216">
            <v>100</v>
          </cell>
          <cell r="DI216" t="str">
            <v>do 2,5 tis.m3</v>
          </cell>
        </row>
        <row r="217">
          <cell r="A217">
            <v>601</v>
          </cell>
          <cell r="B217">
            <v>45848.52070601852</v>
          </cell>
          <cell r="C217" t="str">
            <v>45356165</v>
          </cell>
          <cell r="D217" t="str">
            <v>mrales1967@gmail.com</v>
          </cell>
          <cell r="E217" t="str">
            <v>Aleš Svoboda</v>
          </cell>
          <cell r="F217" t="str">
            <v>602339405</v>
          </cell>
          <cell r="G217" t="str">
            <v>Lesní společnost Bečov, s.r.o.</v>
          </cell>
          <cell r="H217" t="str">
            <v>Karlovy Vary</v>
          </cell>
          <cell r="I217" t="str">
            <v>Bečov nad Teplou</v>
          </cell>
          <cell r="J217" t="str">
            <v>Karlovarská 305</v>
          </cell>
          <cell r="L217" t="str">
            <v>36464</v>
          </cell>
          <cell r="M217" t="str">
            <v>002</v>
          </cell>
          <cell r="N217" t="str">
            <v>Manipulační sklad Bečov</v>
          </cell>
          <cell r="O217" t="str">
            <v>Karlovy Vary</v>
          </cell>
          <cell r="P217" t="str">
            <v>Bečov nad Teplou</v>
          </cell>
          <cell r="Q217" t="str">
            <v>U Trati</v>
          </cell>
          <cell r="S217" t="str">
            <v>36464</v>
          </cell>
          <cell r="T217" t="str">
            <v>Manuální</v>
          </cell>
          <cell r="U217" t="str">
            <v>Automobilová</v>
          </cell>
          <cell r="V217">
            <v>9881</v>
          </cell>
          <cell r="W217">
            <v>11162</v>
          </cell>
          <cell r="X217">
            <v>8496</v>
          </cell>
          <cell r="Y217">
            <v>5500</v>
          </cell>
          <cell r="Z217" t="str">
            <v>SM,JD</v>
          </cell>
          <cell r="AA217">
            <v>30</v>
          </cell>
          <cell r="AB217" t="str">
            <v/>
          </cell>
          <cell r="AC217">
            <v>55</v>
          </cell>
          <cell r="AD217">
            <v>14</v>
          </cell>
          <cell r="AE217" t="str">
            <v>BO</v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>MD</v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>BK</v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>DB</v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>BR</v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>Listnaté měkké</v>
          </cell>
          <cell r="BE217" t="str">
            <v/>
          </cell>
          <cell r="BF217" t="str">
            <v/>
          </cell>
          <cell r="BG217" t="str">
            <v/>
          </cell>
          <cell r="BH217">
            <v>1</v>
          </cell>
          <cell r="BI217" t="str">
            <v>Ostatní listnaté tvrdé</v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>SM,JD</v>
          </cell>
          <cell r="BO217">
            <v>16</v>
          </cell>
          <cell r="BP217">
            <v>45</v>
          </cell>
          <cell r="BQ217">
            <v>8</v>
          </cell>
          <cell r="BR217">
            <v>15</v>
          </cell>
          <cell r="BS217" t="str">
            <v>BO</v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 t="str">
            <v>MD</v>
          </cell>
          <cell r="BY217" t="str">
            <v/>
          </cell>
          <cell r="BZ217" t="str">
            <v/>
          </cell>
          <cell r="CA217" t="str">
            <v/>
          </cell>
          <cell r="CB217" t="str">
            <v/>
          </cell>
          <cell r="CC217" t="str">
            <v>BK</v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 t="str">
            <v>DB</v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>BR</v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>Listnaté měkké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>Ostatní listnaté tvrdé</v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>11.07.25 11:54:06,768405000</v>
          </cell>
          <cell r="DC217">
            <v>9829</v>
          </cell>
          <cell r="DD217">
            <v>2948.7</v>
          </cell>
          <cell r="DE217" t="str">
            <v>aakmrv</v>
          </cell>
          <cell r="DF217">
            <v>1</v>
          </cell>
          <cell r="DG217">
            <v>1</v>
          </cell>
          <cell r="DH217">
            <v>100</v>
          </cell>
          <cell r="DI217" t="str">
            <v>5-10 tis.m3</v>
          </cell>
        </row>
        <row r="218">
          <cell r="A218">
            <v>602</v>
          </cell>
          <cell r="B218">
            <v>45848.524143518516</v>
          </cell>
          <cell r="C218" t="str">
            <v>00069434</v>
          </cell>
          <cell r="D218" t="str">
            <v>sls.krivoklat@gmail.com</v>
          </cell>
          <cell r="E218" t="str">
            <v>Mgr. Alexandra Lochová</v>
          </cell>
          <cell r="F218" t="str">
            <v>313558128</v>
          </cell>
          <cell r="G218" t="str">
            <v>Střední lesnická škola a SOU Křivoklát, Písky</v>
          </cell>
          <cell r="H218" t="str">
            <v>Rakovník</v>
          </cell>
          <cell r="I218" t="str">
            <v>Křivoklát</v>
          </cell>
          <cell r="J218" t="str">
            <v>Písky 181</v>
          </cell>
          <cell r="L218" t="str">
            <v>27023</v>
          </cell>
          <cell r="M218" t="str">
            <v>001</v>
          </cell>
          <cell r="O218" t="str">
            <v>Rakovník</v>
          </cell>
          <cell r="P218" t="str">
            <v>Křivoklát, Písky</v>
          </cell>
          <cell r="Q218" t="str">
            <v>Písky 181</v>
          </cell>
          <cell r="S218" t="str">
            <v>27023</v>
          </cell>
          <cell r="T218" t="str">
            <v>Manuální</v>
          </cell>
          <cell r="U218" t="str">
            <v>Automobilová</v>
          </cell>
          <cell r="V218">
            <v>22</v>
          </cell>
          <cell r="W218">
            <v>36</v>
          </cell>
          <cell r="X218">
            <v>0</v>
          </cell>
          <cell r="Y218">
            <v>30</v>
          </cell>
          <cell r="Z218" t="str">
            <v>SM,JD</v>
          </cell>
          <cell r="AA218">
            <v>63</v>
          </cell>
          <cell r="AB218" t="str">
            <v/>
          </cell>
          <cell r="AC218" t="str">
            <v/>
          </cell>
          <cell r="AD218" t="str">
            <v/>
          </cell>
          <cell r="AE218" t="str">
            <v>BO</v>
          </cell>
          <cell r="AF218">
            <v>37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>MD</v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>BK</v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>DB</v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>BR</v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>Listnaté měkké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>Ostatní listnaté tvrdé</v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>SM,JD</v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>BO</v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 t="str">
            <v>MD</v>
          </cell>
          <cell r="BY218" t="str">
            <v/>
          </cell>
          <cell r="BZ218" t="str">
            <v/>
          </cell>
          <cell r="CA218" t="str">
            <v/>
          </cell>
          <cell r="CB218" t="str">
            <v/>
          </cell>
          <cell r="CC218" t="str">
            <v>BK</v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 t="str">
            <v>DB</v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>BR</v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>Listnaté měkké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>Ostatní listnaté tvrdé</v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>11.07.25 11:54:06,756730000</v>
          </cell>
          <cell r="DC218">
            <v>18</v>
          </cell>
          <cell r="DD218">
            <v>11.34</v>
          </cell>
          <cell r="DE218" t="str">
            <v>t94p42t</v>
          </cell>
          <cell r="DF218">
            <v>1</v>
          </cell>
          <cell r="DG218">
            <v>1</v>
          </cell>
          <cell r="DH218">
            <v>100</v>
          </cell>
          <cell r="DI218" t="str">
            <v>do 2,5 tis.m3</v>
          </cell>
        </row>
        <row r="219">
          <cell r="A219">
            <v>603</v>
          </cell>
          <cell r="B219">
            <v>45849.424525462964</v>
          </cell>
          <cell r="C219" t="str">
            <v>25218506</v>
          </cell>
          <cell r="D219" t="str">
            <v>matuska@fhs.cz</v>
          </cell>
          <cell r="E219" t="str">
            <v>Matuška Miroslav</v>
          </cell>
          <cell r="F219" t="str">
            <v>602666662</v>
          </cell>
          <cell r="G219" t="str">
            <v>Frisch Holz- Systembau s.r.o.</v>
          </cell>
          <cell r="H219" t="str">
            <v>Tábor</v>
          </cell>
          <cell r="I219" t="str">
            <v>Veselí nad Lužnicí</v>
          </cell>
          <cell r="J219" t="str">
            <v>Cs. armády 540</v>
          </cell>
          <cell r="L219" t="str">
            <v>39181</v>
          </cell>
          <cell r="M219" t="str">
            <v>001</v>
          </cell>
          <cell r="T219" t="str">
            <v>Manuální</v>
          </cell>
          <cell r="U219" t="str">
            <v>Automobilová</v>
          </cell>
          <cell r="V219">
            <v>10000</v>
          </cell>
          <cell r="W219">
            <v>9865</v>
          </cell>
          <cell r="X219">
            <v>12368</v>
          </cell>
          <cell r="Y219">
            <v>15000</v>
          </cell>
          <cell r="Z219" t="str">
            <v>SM,JD</v>
          </cell>
          <cell r="AA219">
            <v>27</v>
          </cell>
          <cell r="AB219">
            <v>59</v>
          </cell>
          <cell r="AC219" t="str">
            <v/>
          </cell>
          <cell r="AD219" t="str">
            <v/>
          </cell>
          <cell r="AE219" t="str">
            <v>BO</v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>MD</v>
          </cell>
          <cell r="AK219" t="str">
            <v/>
          </cell>
          <cell r="AL219">
            <v>1</v>
          </cell>
          <cell r="AM219" t="str">
            <v/>
          </cell>
          <cell r="AN219" t="str">
            <v/>
          </cell>
          <cell r="AO219" t="str">
            <v>BK</v>
          </cell>
          <cell r="AP219" t="str">
            <v/>
          </cell>
          <cell r="AQ219">
            <v>7</v>
          </cell>
          <cell r="AR219" t="str">
            <v/>
          </cell>
          <cell r="AS219" t="str">
            <v/>
          </cell>
          <cell r="AT219" t="str">
            <v>DB</v>
          </cell>
          <cell r="AU219" t="str">
            <v/>
          </cell>
          <cell r="AV219">
            <v>3</v>
          </cell>
          <cell r="AW219" t="str">
            <v/>
          </cell>
          <cell r="AX219" t="str">
            <v/>
          </cell>
          <cell r="AY219" t="str">
            <v>BR</v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>Listnaté měkké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>Ostatní listnaté tvrdé</v>
          </cell>
          <cell r="BJ219" t="str">
            <v/>
          </cell>
          <cell r="BK219">
            <v>3</v>
          </cell>
          <cell r="BL219" t="str">
            <v/>
          </cell>
          <cell r="BM219" t="str">
            <v/>
          </cell>
          <cell r="BN219" t="str">
            <v>SM,JD</v>
          </cell>
          <cell r="BO219">
            <v>20</v>
          </cell>
          <cell r="BP219">
            <v>120</v>
          </cell>
          <cell r="BQ219" t="str">
            <v/>
          </cell>
          <cell r="BR219" t="str">
            <v/>
          </cell>
          <cell r="BS219" t="str">
            <v>BO</v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 t="str">
            <v>MD</v>
          </cell>
          <cell r="BY219">
            <v>20</v>
          </cell>
          <cell r="BZ219">
            <v>120</v>
          </cell>
          <cell r="CA219" t="str">
            <v/>
          </cell>
          <cell r="CB219" t="str">
            <v/>
          </cell>
          <cell r="CC219" t="str">
            <v>BK</v>
          </cell>
          <cell r="CD219">
            <v>20</v>
          </cell>
          <cell r="CE219">
            <v>120</v>
          </cell>
          <cell r="CF219" t="str">
            <v/>
          </cell>
          <cell r="CG219" t="str">
            <v/>
          </cell>
          <cell r="CH219" t="str">
            <v>DB</v>
          </cell>
          <cell r="CI219">
            <v>20</v>
          </cell>
          <cell r="CJ219">
            <v>120</v>
          </cell>
          <cell r="CK219" t="str">
            <v/>
          </cell>
          <cell r="CL219" t="str">
            <v/>
          </cell>
          <cell r="CM219" t="str">
            <v>BR</v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>Listnaté měkké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>Ostatní listnaté tvrdé</v>
          </cell>
          <cell r="CX219">
            <v>20</v>
          </cell>
          <cell r="CY219">
            <v>120</v>
          </cell>
          <cell r="CZ219" t="str">
            <v/>
          </cell>
          <cell r="DA219" t="str">
            <v/>
          </cell>
          <cell r="DB219" t="str">
            <v>11.07.25 13:54:17,739518000</v>
          </cell>
          <cell r="DC219">
            <v>11116.5</v>
          </cell>
          <cell r="DD219">
            <v>3001.4550000000004</v>
          </cell>
          <cell r="DE219" t="str">
            <v>racujb9</v>
          </cell>
          <cell r="DF219" t="str">
            <v>1</v>
          </cell>
          <cell r="DG219">
            <v>2</v>
          </cell>
          <cell r="DH219">
            <v>100</v>
          </cell>
          <cell r="DI219" t="str">
            <v>10-20 tis.m3</v>
          </cell>
        </row>
        <row r="220">
          <cell r="A220">
            <v>621</v>
          </cell>
          <cell r="B220">
            <v>45853.285081018519</v>
          </cell>
          <cell r="C220" t="str">
            <v>25219766</v>
          </cell>
          <cell r="D220" t="str">
            <v>info@holzschindel-landwood.com</v>
          </cell>
          <cell r="E220" t="str">
            <v>Miroslav Štrunc</v>
          </cell>
          <cell r="F220" t="str">
            <v>604203086</v>
          </cell>
          <cell r="G220" t="str">
            <v>LANDWOOD s.r.o.</v>
          </cell>
          <cell r="H220" t="str">
            <v>Plzeň-město</v>
          </cell>
          <cell r="I220" t="str">
            <v>Plzeň</v>
          </cell>
          <cell r="J220" t="str">
            <v>U Borského Parku 2634/22</v>
          </cell>
          <cell r="L220" t="str">
            <v>30100</v>
          </cell>
          <cell r="M220" t="str">
            <v>001</v>
          </cell>
          <cell r="N220" t="str">
            <v>TESLÍNY</v>
          </cell>
          <cell r="O220" t="str">
            <v>Příbram</v>
          </cell>
          <cell r="P220" t="str">
            <v>Věšín</v>
          </cell>
          <cell r="Q220" t="str">
            <v>Teslíny 261</v>
          </cell>
          <cell r="S220" t="str">
            <v>26243</v>
          </cell>
          <cell r="T220" t="str">
            <v>Manuální</v>
          </cell>
          <cell r="U220" t="str">
            <v>Automobilová</v>
          </cell>
          <cell r="V220">
            <v>8400</v>
          </cell>
          <cell r="W220">
            <v>8300</v>
          </cell>
          <cell r="X220">
            <v>7900</v>
          </cell>
          <cell r="Y220">
            <v>7800</v>
          </cell>
          <cell r="Z220" t="str">
            <v>SM,JD</v>
          </cell>
          <cell r="AA220">
            <v>0</v>
          </cell>
          <cell r="AB220">
            <v>10</v>
          </cell>
          <cell r="AC220">
            <v>0</v>
          </cell>
          <cell r="AD220">
            <v>0</v>
          </cell>
          <cell r="AE220" t="str">
            <v>BO</v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>MD</v>
          </cell>
          <cell r="AK220">
            <v>30</v>
          </cell>
          <cell r="AL220">
            <v>50</v>
          </cell>
          <cell r="AM220">
            <v>0</v>
          </cell>
          <cell r="AN220">
            <v>2</v>
          </cell>
          <cell r="AO220" t="str">
            <v>BK</v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>DB</v>
          </cell>
          <cell r="AU220">
            <v>0</v>
          </cell>
          <cell r="AV220">
            <v>5</v>
          </cell>
          <cell r="AW220">
            <v>0</v>
          </cell>
          <cell r="AX220">
            <v>3</v>
          </cell>
          <cell r="AY220" t="str">
            <v>BR</v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>Listnaté měkké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>Ostatní listnaté tvrdé</v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>SM,JD</v>
          </cell>
          <cell r="BO220">
            <v>20</v>
          </cell>
          <cell r="BP220">
            <v>60</v>
          </cell>
          <cell r="BQ220" t="str">
            <v/>
          </cell>
          <cell r="BR220" t="str">
            <v/>
          </cell>
          <cell r="BS220" t="str">
            <v>BO</v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>MD</v>
          </cell>
          <cell r="BY220">
            <v>20</v>
          </cell>
          <cell r="BZ220">
            <v>60</v>
          </cell>
          <cell r="CA220" t="str">
            <v/>
          </cell>
          <cell r="CB220" t="str">
            <v/>
          </cell>
          <cell r="CC220" t="str">
            <v>BK</v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>DB</v>
          </cell>
          <cell r="CI220">
            <v>45</v>
          </cell>
          <cell r="CJ220">
            <v>70</v>
          </cell>
          <cell r="CK220" t="str">
            <v/>
          </cell>
          <cell r="CL220" t="str">
            <v/>
          </cell>
          <cell r="CM220" t="str">
            <v>BR</v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>Listnaté měkké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>Ostatní listnaté tvrdé</v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>15.07.25 10:23:55,537819000</v>
          </cell>
          <cell r="DC220">
            <v>8100</v>
          </cell>
          <cell r="DD220">
            <v>0</v>
          </cell>
          <cell r="DE220" t="str">
            <v>pxihqiw</v>
          </cell>
          <cell r="DF220">
            <v>1</v>
          </cell>
          <cell r="DG220">
            <v>1</v>
          </cell>
          <cell r="DH220">
            <v>100</v>
          </cell>
          <cell r="DI220" t="str">
            <v>5-10 tis.m3</v>
          </cell>
        </row>
        <row r="221">
          <cell r="A221">
            <v>622</v>
          </cell>
          <cell r="B221">
            <v>45853.32435185185</v>
          </cell>
          <cell r="C221" t="str">
            <v>65578571</v>
          </cell>
          <cell r="D221" t="str">
            <v>ladislav.ruda@seznam.cz</v>
          </cell>
          <cell r="E221" t="str">
            <v>Ladislav Ruda</v>
          </cell>
          <cell r="F221" t="str">
            <v>604531185</v>
          </cell>
          <cell r="G221" t="str">
            <v>Ladislav Ruda</v>
          </cell>
          <cell r="H221" t="str">
            <v>Klatovy</v>
          </cell>
          <cell r="I221" t="str">
            <v>Petrovice u Sušice</v>
          </cell>
          <cell r="J221" t="str">
            <v>Žíkov 12</v>
          </cell>
          <cell r="L221" t="str">
            <v>34201</v>
          </cell>
          <cell r="M221" t="str">
            <v>111</v>
          </cell>
          <cell r="N221" t="str">
            <v>Ladislav Ruda</v>
          </cell>
          <cell r="T221" t="str">
            <v>Manuální</v>
          </cell>
          <cell r="U221" t="str">
            <v>Automobilová</v>
          </cell>
          <cell r="V221">
            <v>400</v>
          </cell>
          <cell r="W221">
            <v>450</v>
          </cell>
          <cell r="X221">
            <v>500</v>
          </cell>
          <cell r="Y221">
            <v>550</v>
          </cell>
          <cell r="Z221" t="str">
            <v>SM,JD</v>
          </cell>
          <cell r="AA221">
            <v>20</v>
          </cell>
          <cell r="AB221">
            <v>20</v>
          </cell>
          <cell r="AC221" t="str">
            <v/>
          </cell>
          <cell r="AD221" t="str">
            <v/>
          </cell>
          <cell r="AE221" t="str">
            <v>BO</v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>MD</v>
          </cell>
          <cell r="AK221">
            <v>15</v>
          </cell>
          <cell r="AL221">
            <v>15</v>
          </cell>
          <cell r="AM221" t="str">
            <v/>
          </cell>
          <cell r="AN221" t="str">
            <v/>
          </cell>
          <cell r="AO221" t="str">
            <v>BK</v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>DB</v>
          </cell>
          <cell r="AU221">
            <v>15</v>
          </cell>
          <cell r="AV221">
            <v>15</v>
          </cell>
          <cell r="AW221" t="str">
            <v/>
          </cell>
          <cell r="AX221" t="str">
            <v/>
          </cell>
          <cell r="AY221" t="str">
            <v>BR</v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>Listnaté měkké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>Ostatní listnaté tvrdé</v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>SM,JD</v>
          </cell>
          <cell r="BO221">
            <v>20</v>
          </cell>
          <cell r="BP221">
            <v>90</v>
          </cell>
          <cell r="BQ221" t="str">
            <v/>
          </cell>
          <cell r="BR221" t="str">
            <v/>
          </cell>
          <cell r="BS221" t="str">
            <v>BO</v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>MD</v>
          </cell>
          <cell r="BY221">
            <v>20</v>
          </cell>
          <cell r="BZ221">
            <v>90</v>
          </cell>
          <cell r="CA221" t="str">
            <v/>
          </cell>
          <cell r="CB221" t="str">
            <v/>
          </cell>
          <cell r="CC221" t="str">
            <v>BK</v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>DB</v>
          </cell>
          <cell r="CI221">
            <v>35</v>
          </cell>
          <cell r="CJ221">
            <v>90</v>
          </cell>
          <cell r="CK221" t="str">
            <v/>
          </cell>
          <cell r="CL221" t="str">
            <v/>
          </cell>
          <cell r="CM221" t="str">
            <v>BR</v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>Listnaté měkké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>Ostatní listnaté tvrdé</v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>15.07.25 10:23:55,526957000</v>
          </cell>
          <cell r="DC221">
            <v>475</v>
          </cell>
          <cell r="DD221">
            <v>95</v>
          </cell>
          <cell r="DE221" t="str">
            <v>ywwc7wd</v>
          </cell>
          <cell r="DF221">
            <v>1</v>
          </cell>
          <cell r="DG221">
            <v>1</v>
          </cell>
          <cell r="DH221">
            <v>100</v>
          </cell>
          <cell r="DI221" t="str">
            <v>do 2,5 tis.m3</v>
          </cell>
        </row>
        <row r="222">
          <cell r="A222">
            <v>641</v>
          </cell>
          <cell r="B222">
            <v>45860</v>
          </cell>
          <cell r="C222" t="str">
            <v>47719443</v>
          </cell>
          <cell r="D222" t="str">
            <v>tomas.hejl@hepa.cz</v>
          </cell>
          <cell r="E222" t="str">
            <v>Hejl Tomáš</v>
          </cell>
          <cell r="F222" t="str">
            <v>602684037</v>
          </cell>
          <cell r="G222" t="str">
            <v>Dřevovýroba HEPA spol. s r o.</v>
          </cell>
          <cell r="H222" t="str">
            <v>Plzeň-město</v>
          </cell>
          <cell r="I222" t="str">
            <v>Starý Plzenec</v>
          </cell>
          <cell r="J222" t="str">
            <v>Štěnovická 941</v>
          </cell>
          <cell r="L222" t="str">
            <v>33202</v>
          </cell>
          <cell r="M222" t="str">
            <v>001</v>
          </cell>
          <cell r="O222" t="str">
            <v>Plzeň-jih</v>
          </cell>
          <cell r="P222" t="str">
            <v>Blovice</v>
          </cell>
          <cell r="Q222" t="str">
            <v>Husova 266</v>
          </cell>
          <cell r="S222" t="str">
            <v>33601</v>
          </cell>
          <cell r="T222" t="str">
            <v>Manuální</v>
          </cell>
          <cell r="U222" t="str">
            <v>Automobilová i železniční</v>
          </cell>
          <cell r="V222">
            <v>3710</v>
          </cell>
          <cell r="W222">
            <v>3565</v>
          </cell>
          <cell r="X222">
            <v>3409</v>
          </cell>
          <cell r="Y222">
            <v>3600</v>
          </cell>
          <cell r="Z222" t="str">
            <v>SM,JD</v>
          </cell>
          <cell r="AA222">
            <v>76</v>
          </cell>
          <cell r="AB222">
            <v>10</v>
          </cell>
          <cell r="AC222">
            <v>0</v>
          </cell>
          <cell r="AD222">
            <v>0</v>
          </cell>
          <cell r="AE222" t="str">
            <v>BO</v>
          </cell>
          <cell r="AF222">
            <v>6</v>
          </cell>
          <cell r="AG222">
            <v>2</v>
          </cell>
          <cell r="AH222">
            <v>0</v>
          </cell>
          <cell r="AI222">
            <v>0</v>
          </cell>
          <cell r="AJ222" t="str">
            <v>MD</v>
          </cell>
          <cell r="AK222">
            <v>3</v>
          </cell>
          <cell r="AL222">
            <v>1</v>
          </cell>
          <cell r="AM222">
            <v>0</v>
          </cell>
          <cell r="AN222">
            <v>0</v>
          </cell>
          <cell r="AO222" t="str">
            <v>BK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 t="str">
            <v>DB</v>
          </cell>
          <cell r="AU222">
            <v>1</v>
          </cell>
          <cell r="AV222">
            <v>1</v>
          </cell>
          <cell r="AW222">
            <v>0</v>
          </cell>
          <cell r="AX222">
            <v>0</v>
          </cell>
          <cell r="AY222" t="str">
            <v>BR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 t="str">
            <v>Listnaté měkké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>Ostatní listnaté tvrdé</v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>SM,JD</v>
          </cell>
          <cell r="BO222">
            <v>20</v>
          </cell>
          <cell r="BP222">
            <v>60</v>
          </cell>
          <cell r="BQ222">
            <v>20</v>
          </cell>
          <cell r="BR222">
            <v>60</v>
          </cell>
          <cell r="BS222" t="str">
            <v>BO</v>
          </cell>
          <cell r="BT222">
            <v>20</v>
          </cell>
          <cell r="BU222">
            <v>60</v>
          </cell>
          <cell r="BV222">
            <v>20</v>
          </cell>
          <cell r="BW222">
            <v>60</v>
          </cell>
          <cell r="BX222" t="str">
            <v>MD</v>
          </cell>
          <cell r="BY222">
            <v>20</v>
          </cell>
          <cell r="BZ222">
            <v>60</v>
          </cell>
          <cell r="CA222">
            <v>20</v>
          </cell>
          <cell r="CB222">
            <v>60</v>
          </cell>
          <cell r="CC222" t="str">
            <v>BK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 t="str">
            <v>DB</v>
          </cell>
          <cell r="CI222">
            <v>20</v>
          </cell>
          <cell r="CJ222">
            <v>60</v>
          </cell>
          <cell r="CK222">
            <v>20</v>
          </cell>
          <cell r="CL222">
            <v>60</v>
          </cell>
          <cell r="CM222" t="str">
            <v>BR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 t="str">
            <v>Listnaté měkké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>Ostatní listnaté tvrdé</v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>
            <v>45884</v>
          </cell>
          <cell r="DC222">
            <v>3487</v>
          </cell>
          <cell r="DD222">
            <v>2650.12</v>
          </cell>
          <cell r="DE222" t="str">
            <v>ietpn86</v>
          </cell>
          <cell r="DF222">
            <v>1</v>
          </cell>
          <cell r="DG222">
            <v>3</v>
          </cell>
          <cell r="DH222">
            <v>100</v>
          </cell>
          <cell r="DI222" t="str">
            <v>2,5-5 tis.m3</v>
          </cell>
        </row>
        <row r="223">
          <cell r="A223">
            <v>642</v>
          </cell>
          <cell r="B223">
            <v>45860</v>
          </cell>
          <cell r="C223" t="str">
            <v>10307273</v>
          </cell>
          <cell r="D223" t="str">
            <v>truhlarstvi.hadrava@seznam.cz</v>
          </cell>
          <cell r="E223" t="str">
            <v>Hadrava Jiří</v>
          </cell>
          <cell r="F223" t="str">
            <v>723429100</v>
          </cell>
          <cell r="G223" t="str">
            <v>Jiří Hadrava</v>
          </cell>
          <cell r="H223" t="str">
            <v>Prachatice</v>
          </cell>
          <cell r="I223" t="str">
            <v>Branišov</v>
          </cell>
          <cell r="J223" t="str">
            <v>23</v>
          </cell>
          <cell r="L223" t="str">
            <v>38473</v>
          </cell>
          <cell r="M223" t="str">
            <v>001</v>
          </cell>
          <cell r="O223" t="str">
            <v>Prachatice</v>
          </cell>
          <cell r="P223" t="str">
            <v>Zdíkov</v>
          </cell>
          <cell r="Q223" t="str">
            <v>36</v>
          </cell>
          <cell r="S223" t="str">
            <v>384 72</v>
          </cell>
          <cell r="T223" t="str">
            <v>Manuální</v>
          </cell>
          <cell r="U223" t="str">
            <v>Automobilová</v>
          </cell>
          <cell r="V223">
            <v>400</v>
          </cell>
          <cell r="W223">
            <v>400</v>
          </cell>
          <cell r="X223">
            <v>400</v>
          </cell>
          <cell r="Y223">
            <v>800</v>
          </cell>
          <cell r="Z223" t="str">
            <v>SM,JD</v>
          </cell>
          <cell r="AA223">
            <v>0</v>
          </cell>
          <cell r="AB223">
            <v>80</v>
          </cell>
          <cell r="AC223" t="str">
            <v/>
          </cell>
          <cell r="AD223" t="str">
            <v/>
          </cell>
          <cell r="AE223" t="str">
            <v>BO</v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>MD</v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>BK</v>
          </cell>
          <cell r="AP223">
            <v>0</v>
          </cell>
          <cell r="AQ223">
            <v>20</v>
          </cell>
          <cell r="AR223" t="str">
            <v/>
          </cell>
          <cell r="AS223" t="str">
            <v/>
          </cell>
          <cell r="AT223" t="str">
            <v>DB</v>
          </cell>
          <cell r="AU223"/>
          <cell r="AV223"/>
          <cell r="AW223" t="str">
            <v/>
          </cell>
          <cell r="AX223" t="str">
            <v/>
          </cell>
          <cell r="AY223" t="str">
            <v>BR</v>
          </cell>
          <cell r="AZ223"/>
          <cell r="BA223"/>
          <cell r="BB223" t="str">
            <v/>
          </cell>
          <cell r="BC223" t="str">
            <v/>
          </cell>
          <cell r="BD223" t="str">
            <v>Listnaté měkké</v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>Ostatní listnaté tvrdé</v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>SM,JD</v>
          </cell>
          <cell r="BO223">
            <v>35</v>
          </cell>
          <cell r="BP223">
            <v>55</v>
          </cell>
          <cell r="BQ223" t="str">
            <v/>
          </cell>
          <cell r="BR223" t="str">
            <v/>
          </cell>
          <cell r="BS223" t="str">
            <v>BO</v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>MD</v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>BK</v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 t="str">
            <v>DB</v>
          </cell>
          <cell r="CI223" t="str">
            <v/>
          </cell>
          <cell r="CJ223" t="str">
            <v/>
          </cell>
          <cell r="CK223" t="str">
            <v/>
          </cell>
          <cell r="CL223" t="str">
            <v/>
          </cell>
          <cell r="CM223" t="str">
            <v>BR</v>
          </cell>
          <cell r="CN223" t="str">
            <v/>
          </cell>
          <cell r="CO223" t="str">
            <v/>
          </cell>
          <cell r="CP223" t="str">
            <v/>
          </cell>
          <cell r="CQ223" t="str">
            <v/>
          </cell>
          <cell r="CR223" t="str">
            <v>Listnaté měkké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>Ostatní listnaté tvrdé</v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>
            <v>45884</v>
          </cell>
          <cell r="DC223">
            <v>400</v>
          </cell>
          <cell r="DD223">
            <v>0</v>
          </cell>
          <cell r="DE223" t="str">
            <v>m59gsw4</v>
          </cell>
          <cell r="DF223" t="str">
            <v>1</v>
          </cell>
          <cell r="DG223">
            <v>3</v>
          </cell>
          <cell r="DH223">
            <v>100</v>
          </cell>
          <cell r="DI223" t="str">
            <v>do 2,5 tis.m3</v>
          </cell>
        </row>
        <row r="224">
          <cell r="A224">
            <v>643</v>
          </cell>
          <cell r="B224">
            <v>45861</v>
          </cell>
          <cell r="C224" t="str">
            <v>28597567</v>
          </cell>
          <cell r="D224" t="str">
            <v>faktury@lombard-rezivo.cz</v>
          </cell>
          <cell r="E224" t="str">
            <v>Ing. Dalibor Skopal</v>
          </cell>
          <cell r="F224" t="str">
            <v>775552956</v>
          </cell>
          <cell r="G224" t="str">
            <v>Lombard řezivo s.r.o.</v>
          </cell>
          <cell r="H224" t="str">
            <v>Olomouc</v>
          </cell>
          <cell r="I224" t="str">
            <v>Náklo</v>
          </cell>
          <cell r="J224" t="str">
            <v>Lhota nad Moravou 54</v>
          </cell>
          <cell r="L224" t="str">
            <v>78332</v>
          </cell>
          <cell r="M224" t="str">
            <v>001</v>
          </cell>
          <cell r="T224" t="str">
            <v>Manuální</v>
          </cell>
          <cell r="U224" t="str">
            <v>Automobilová</v>
          </cell>
          <cell r="V224">
            <v>8000</v>
          </cell>
          <cell r="W224">
            <v>9000</v>
          </cell>
          <cell r="X224">
            <v>9500</v>
          </cell>
          <cell r="Y224">
            <v>11500</v>
          </cell>
          <cell r="Z224" t="str">
            <v>SM,JD</v>
          </cell>
          <cell r="AA224">
            <v>50</v>
          </cell>
          <cell r="AB224" t="str">
            <v/>
          </cell>
          <cell r="AC224" t="str">
            <v/>
          </cell>
          <cell r="AD224" t="str">
            <v/>
          </cell>
          <cell r="AE224" t="str">
            <v>BO</v>
          </cell>
          <cell r="AF224">
            <v>5</v>
          </cell>
          <cell r="AG224" t="str">
            <v/>
          </cell>
          <cell r="AH224" t="str">
            <v/>
          </cell>
          <cell r="AI224" t="str">
            <v/>
          </cell>
          <cell r="AJ224" t="str">
            <v>MD</v>
          </cell>
          <cell r="AK224">
            <v>10</v>
          </cell>
          <cell r="AL224" t="str">
            <v/>
          </cell>
          <cell r="AM224" t="str">
            <v/>
          </cell>
          <cell r="AN224" t="str">
            <v/>
          </cell>
          <cell r="AO224" t="str">
            <v>BK</v>
          </cell>
          <cell r="AP224">
            <v>5</v>
          </cell>
          <cell r="AQ224" t="str">
            <v/>
          </cell>
          <cell r="AR224" t="str">
            <v/>
          </cell>
          <cell r="AS224" t="str">
            <v/>
          </cell>
          <cell r="AT224" t="str">
            <v>DB</v>
          </cell>
          <cell r="AU224">
            <v>10</v>
          </cell>
          <cell r="AV224" t="str">
            <v/>
          </cell>
          <cell r="AW224" t="str">
            <v/>
          </cell>
          <cell r="AX224" t="str">
            <v/>
          </cell>
          <cell r="AY224" t="str">
            <v>BR</v>
          </cell>
          <cell r="AZ224">
            <v>0</v>
          </cell>
          <cell r="BA224" t="str">
            <v/>
          </cell>
          <cell r="BB224" t="str">
            <v/>
          </cell>
          <cell r="BC224" t="str">
            <v/>
          </cell>
          <cell r="BD224" t="str">
            <v>Listnaté měkké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>Ostatní listnaté tvrdé</v>
          </cell>
          <cell r="BJ224">
            <v>20</v>
          </cell>
          <cell r="BK224" t="str">
            <v/>
          </cell>
          <cell r="BL224" t="str">
            <v/>
          </cell>
          <cell r="BM224" t="str">
            <v/>
          </cell>
          <cell r="BN224" t="str">
            <v>SM,JD</v>
          </cell>
          <cell r="BO224">
            <v>35</v>
          </cell>
          <cell r="BP224">
            <v>70</v>
          </cell>
          <cell r="BQ224" t="str">
            <v/>
          </cell>
          <cell r="BR224" t="str">
            <v/>
          </cell>
          <cell r="BS224" t="str">
            <v>BO</v>
          </cell>
          <cell r="BT224">
            <v>30</v>
          </cell>
          <cell r="BU224">
            <v>45</v>
          </cell>
          <cell r="BV224" t="str">
            <v/>
          </cell>
          <cell r="BW224" t="str">
            <v/>
          </cell>
          <cell r="BX224" t="str">
            <v>MD</v>
          </cell>
          <cell r="BY224">
            <v>25</v>
          </cell>
          <cell r="BZ224">
            <v>37</v>
          </cell>
          <cell r="CA224" t="str">
            <v/>
          </cell>
          <cell r="CB224" t="str">
            <v/>
          </cell>
          <cell r="CC224" t="str">
            <v>BK</v>
          </cell>
          <cell r="CD224">
            <v>35</v>
          </cell>
          <cell r="CE224">
            <v>100</v>
          </cell>
          <cell r="CF224" t="str">
            <v/>
          </cell>
          <cell r="CG224" t="str">
            <v/>
          </cell>
          <cell r="CH224" t="str">
            <v>DB</v>
          </cell>
          <cell r="CI224">
            <v>25</v>
          </cell>
          <cell r="CJ224">
            <v>100</v>
          </cell>
          <cell r="CK224" t="str">
            <v/>
          </cell>
          <cell r="CL224" t="str">
            <v/>
          </cell>
          <cell r="CM224" t="str">
            <v>BR</v>
          </cell>
          <cell r="CN224" t="str">
            <v/>
          </cell>
          <cell r="CO224" t="str">
            <v/>
          </cell>
          <cell r="CP224" t="str">
            <v/>
          </cell>
          <cell r="CQ224" t="str">
            <v/>
          </cell>
          <cell r="CR224" t="str">
            <v>Listnaté měkké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>Ostatní listnaté tvrdé</v>
          </cell>
          <cell r="CX224">
            <v>35</v>
          </cell>
          <cell r="CY224">
            <v>100</v>
          </cell>
          <cell r="CZ224" t="str">
            <v/>
          </cell>
          <cell r="DA224" t="str">
            <v/>
          </cell>
          <cell r="DB224">
            <v>45884</v>
          </cell>
          <cell r="DC224">
            <v>9250</v>
          </cell>
          <cell r="DD224">
            <v>4625</v>
          </cell>
          <cell r="DE224" t="str">
            <v>339jmii</v>
          </cell>
          <cell r="DF224">
            <v>1</v>
          </cell>
          <cell r="DG224">
            <v>1</v>
          </cell>
          <cell r="DH224">
            <v>100</v>
          </cell>
          <cell r="DI224" t="str">
            <v>5-10 tis.m3</v>
          </cell>
        </row>
        <row r="225">
          <cell r="A225">
            <v>661</v>
          </cell>
          <cell r="B225">
            <v>45865</v>
          </cell>
          <cell r="C225" t="str">
            <v>63892596</v>
          </cell>
          <cell r="D225" t="str">
            <v>sankotovi@tiscali.cz</v>
          </cell>
          <cell r="E225" t="str">
            <v>Sankot Jiří</v>
          </cell>
          <cell r="F225" t="str">
            <v>723224563</v>
          </cell>
          <cell r="G225" t="str">
            <v>Sankot Jiří</v>
          </cell>
          <cell r="H225" t="str">
            <v>Pelhřimov</v>
          </cell>
          <cell r="I225" t="str">
            <v>Vyskytná</v>
          </cell>
          <cell r="J225" t="str">
            <v>Branišov 3</v>
          </cell>
          <cell r="L225" t="str">
            <v>39301</v>
          </cell>
          <cell r="M225" t="str">
            <v>001</v>
          </cell>
          <cell r="O225" t="str">
            <v>Pelhřimov</v>
          </cell>
          <cell r="P225" t="str">
            <v>Vyskytná</v>
          </cell>
          <cell r="Q225" t="str">
            <v>Braniašov 3</v>
          </cell>
          <cell r="S225" t="str">
            <v>39301</v>
          </cell>
          <cell r="T225" t="str">
            <v>Manuální</v>
          </cell>
          <cell r="U225" t="str">
            <v>Automobilová</v>
          </cell>
          <cell r="V225">
            <v>900</v>
          </cell>
          <cell r="W225">
            <v>900</v>
          </cell>
          <cell r="X225">
            <v>700</v>
          </cell>
          <cell r="Y225">
            <v>500</v>
          </cell>
          <cell r="Z225" t="str">
            <v>SM,JD</v>
          </cell>
          <cell r="AA225">
            <v>68</v>
          </cell>
          <cell r="AB225">
            <v>10</v>
          </cell>
          <cell r="AC225" t="str">
            <v/>
          </cell>
          <cell r="AD225" t="str">
            <v/>
          </cell>
          <cell r="AE225" t="str">
            <v>BO</v>
          </cell>
          <cell r="AF225">
            <v>2</v>
          </cell>
          <cell r="AG225">
            <v>3</v>
          </cell>
          <cell r="AH225" t="str">
            <v/>
          </cell>
          <cell r="AI225" t="str">
            <v/>
          </cell>
          <cell r="AJ225" t="str">
            <v>MD</v>
          </cell>
          <cell r="AK225">
            <v>2</v>
          </cell>
          <cell r="AL225">
            <v>8</v>
          </cell>
          <cell r="AM225" t="str">
            <v/>
          </cell>
          <cell r="AN225" t="str">
            <v/>
          </cell>
          <cell r="AO225" t="str">
            <v>BK</v>
          </cell>
          <cell r="AP225">
            <v>1</v>
          </cell>
          <cell r="AQ225">
            <v>1</v>
          </cell>
          <cell r="AR225" t="str">
            <v/>
          </cell>
          <cell r="AS225" t="str">
            <v/>
          </cell>
          <cell r="AT225" t="str">
            <v>DB</v>
          </cell>
          <cell r="AU225">
            <v>1</v>
          </cell>
          <cell r="AV225">
            <v>1</v>
          </cell>
          <cell r="AW225" t="str">
            <v/>
          </cell>
          <cell r="AX225" t="str">
            <v/>
          </cell>
          <cell r="AY225" t="str">
            <v>BR</v>
          </cell>
          <cell r="AZ225" t="str">
            <v/>
          </cell>
          <cell r="BA225" t="str">
            <v/>
          </cell>
          <cell r="BB225" t="str">
            <v/>
          </cell>
          <cell r="BC225" t="str">
            <v/>
          </cell>
          <cell r="BD225" t="str">
            <v>Listnaté měkké</v>
          </cell>
          <cell r="BE225">
            <v>1</v>
          </cell>
          <cell r="BF225"/>
          <cell r="BG225" t="str">
            <v/>
          </cell>
          <cell r="BH225" t="str">
            <v/>
          </cell>
          <cell r="BI225" t="str">
            <v>Ostatní listnaté tvrdé</v>
          </cell>
          <cell r="BJ225">
            <v>1</v>
          </cell>
          <cell r="BK225">
            <v>1</v>
          </cell>
          <cell r="BL225" t="str">
            <v/>
          </cell>
          <cell r="BM225" t="str">
            <v/>
          </cell>
          <cell r="BN225" t="str">
            <v>SM,JD</v>
          </cell>
          <cell r="BO225">
            <v>20</v>
          </cell>
          <cell r="BP225">
            <v>65</v>
          </cell>
          <cell r="BQ225" t="str">
            <v/>
          </cell>
          <cell r="BR225" t="str">
            <v/>
          </cell>
          <cell r="BS225" t="str">
            <v>BO</v>
          </cell>
          <cell r="BT225">
            <v>20</v>
          </cell>
          <cell r="BU225">
            <v>65</v>
          </cell>
          <cell r="BV225" t="str">
            <v/>
          </cell>
          <cell r="BW225" t="str">
            <v/>
          </cell>
          <cell r="BX225" t="str">
            <v>MD</v>
          </cell>
          <cell r="BY225">
            <v>20</v>
          </cell>
          <cell r="BZ225">
            <v>65</v>
          </cell>
          <cell r="CA225" t="str">
            <v/>
          </cell>
          <cell r="CB225" t="str">
            <v/>
          </cell>
          <cell r="CC225" t="str">
            <v>BK</v>
          </cell>
          <cell r="CD225">
            <v>30</v>
          </cell>
          <cell r="CE225">
            <v>90</v>
          </cell>
          <cell r="CF225" t="str">
            <v/>
          </cell>
          <cell r="CG225" t="str">
            <v/>
          </cell>
          <cell r="CH225" t="str">
            <v>DB</v>
          </cell>
          <cell r="CI225">
            <v>30</v>
          </cell>
          <cell r="CJ225">
            <v>90</v>
          </cell>
          <cell r="CK225" t="str">
            <v/>
          </cell>
          <cell r="CL225" t="str">
            <v/>
          </cell>
          <cell r="CM225" t="str">
            <v>BR</v>
          </cell>
          <cell r="CN225" t="str">
            <v/>
          </cell>
          <cell r="CO225" t="str">
            <v/>
          </cell>
          <cell r="CP225" t="str">
            <v/>
          </cell>
          <cell r="CQ225" t="str">
            <v/>
          </cell>
          <cell r="CR225" t="str">
            <v>Listnaté měkké</v>
          </cell>
          <cell r="CS225">
            <v>20</v>
          </cell>
          <cell r="CT225">
            <v>65</v>
          </cell>
          <cell r="CU225" t="str">
            <v/>
          </cell>
          <cell r="CV225" t="str">
            <v/>
          </cell>
          <cell r="CW225" t="str">
            <v>Ostatní listnaté tvrdé</v>
          </cell>
          <cell r="CX225">
            <v>30</v>
          </cell>
          <cell r="CY225">
            <v>90</v>
          </cell>
          <cell r="CZ225" t="str">
            <v/>
          </cell>
          <cell r="DA225" t="str">
            <v/>
          </cell>
          <cell r="DB225">
            <v>45884</v>
          </cell>
          <cell r="DC225">
            <v>800</v>
          </cell>
          <cell r="DD225">
            <v>544</v>
          </cell>
          <cell r="DF225" t="str">
            <v>1</v>
          </cell>
          <cell r="DG225">
            <v>3</v>
          </cell>
          <cell r="DH225">
            <v>100</v>
          </cell>
          <cell r="DI225" t="str">
            <v>do 2,5 tis.m3</v>
          </cell>
        </row>
        <row r="226">
          <cell r="A226">
            <v>662</v>
          </cell>
          <cell r="B226">
            <v>45908</v>
          </cell>
          <cell r="C226">
            <v>28748395</v>
          </cell>
          <cell r="D226" t="str">
            <v>info@k-dast.cz</v>
          </cell>
          <cell r="E226" t="str">
            <v>Krátký Luboš</v>
          </cell>
          <cell r="F226">
            <v>606900572</v>
          </cell>
          <cell r="G226" t="str">
            <v>K-DAST s.r.o.</v>
          </cell>
          <cell r="H226" t="str">
            <v>Louny</v>
          </cell>
          <cell r="I226" t="str">
            <v>Měcholupy</v>
          </cell>
          <cell r="J226" t="str">
            <v>Měcholupy</v>
          </cell>
          <cell r="K226">
            <v>190</v>
          </cell>
          <cell r="L226">
            <v>43931</v>
          </cell>
          <cell r="M226">
            <v>1</v>
          </cell>
          <cell r="N226" t="str">
            <v>Pila Jimlín</v>
          </cell>
          <cell r="O226" t="str">
            <v>Louny</v>
          </cell>
          <cell r="P226" t="str">
            <v>Jimlín</v>
          </cell>
          <cell r="Q226" t="str">
            <v>Jimlín</v>
          </cell>
          <cell r="R226">
            <v>244</v>
          </cell>
          <cell r="S226">
            <v>44001</v>
          </cell>
          <cell r="T226" t="str">
            <v>Manuální</v>
          </cell>
          <cell r="U226" t="str">
            <v>Automobilová</v>
          </cell>
          <cell r="V226">
            <v>7500</v>
          </cell>
          <cell r="W226">
            <v>6200</v>
          </cell>
          <cell r="X226">
            <v>6200</v>
          </cell>
          <cell r="Y226">
            <v>7300</v>
          </cell>
          <cell r="Z226" t="str">
            <v>SM,JD</v>
          </cell>
          <cell r="AA226">
            <v>20</v>
          </cell>
          <cell r="AB226">
            <v>50</v>
          </cell>
          <cell r="AD226">
            <v>20</v>
          </cell>
          <cell r="AE226" t="str">
            <v>BO</v>
          </cell>
          <cell r="AJ226" t="str">
            <v>MD</v>
          </cell>
          <cell r="AO226" t="str">
            <v>BK</v>
          </cell>
          <cell r="AT226" t="str">
            <v>DB</v>
          </cell>
          <cell r="AY226" t="str">
            <v>BR</v>
          </cell>
          <cell r="BD226" t="str">
            <v>Listnaté měkké</v>
          </cell>
          <cell r="BI226" t="str">
            <v>Ostatní listnaté tvrdé</v>
          </cell>
          <cell r="BJ226">
            <v>10</v>
          </cell>
          <cell r="BN226" t="str">
            <v>SM,JD</v>
          </cell>
          <cell r="BO226">
            <v>25</v>
          </cell>
          <cell r="BP226">
            <v>90</v>
          </cell>
          <cell r="BS226" t="str">
            <v>BO</v>
          </cell>
          <cell r="BX226" t="str">
            <v>MD</v>
          </cell>
          <cell r="CC226" t="str">
            <v>BK</v>
          </cell>
          <cell r="CH226" t="str">
            <v>DB</v>
          </cell>
          <cell r="CM226" t="str">
            <v>BR</v>
          </cell>
          <cell r="CR226" t="str">
            <v>Listnaté měkké</v>
          </cell>
          <cell r="CW226" t="str">
            <v>Ostatní listnaté tvrdé</v>
          </cell>
          <cell r="CX226">
            <v>15</v>
          </cell>
          <cell r="CY226">
            <v>90</v>
          </cell>
          <cell r="DB226">
            <v>45909</v>
          </cell>
          <cell r="DC226">
            <v>6200</v>
          </cell>
          <cell r="DD226">
            <v>1240</v>
          </cell>
          <cell r="DE226" t="str">
            <v>nx66f6y</v>
          </cell>
          <cell r="DF226">
            <v>1</v>
          </cell>
          <cell r="DG226">
            <v>1</v>
          </cell>
          <cell r="DH226">
            <v>100</v>
          </cell>
          <cell r="DI226" t="str">
            <v>5-10 tis.m3</v>
          </cell>
        </row>
        <row r="227">
          <cell r="A227">
            <v>663</v>
          </cell>
          <cell r="B227">
            <v>45909</v>
          </cell>
          <cell r="C227">
            <v>60713356</v>
          </cell>
          <cell r="D227" t="str">
            <v>sekanina@lesymb.cz</v>
          </cell>
          <cell r="E227" t="str">
            <v>Ing. Jan Sekanina</v>
          </cell>
          <cell r="F227">
            <v>602335661</v>
          </cell>
          <cell r="G227" t="str">
            <v>Lesy města Brna, a.s.</v>
          </cell>
          <cell r="H227" t="str">
            <v>Brno-venkov</v>
          </cell>
          <cell r="I227" t="str">
            <v>Kuřim</v>
          </cell>
          <cell r="J227" t="str">
            <v>Křížkovského 247</v>
          </cell>
          <cell r="L227">
            <v>66434</v>
          </cell>
          <cell r="M227">
            <v>1</v>
          </cell>
          <cell r="N227" t="str">
            <v>Pila Bystrc</v>
          </cell>
          <cell r="O227" t="str">
            <v>Brno-město</v>
          </cell>
          <cell r="P227" t="str">
            <v>Brno</v>
          </cell>
          <cell r="Q227" t="str">
            <v>Komín 560</v>
          </cell>
          <cell r="S227">
            <v>62400</v>
          </cell>
          <cell r="T227" t="str">
            <v>Manuální</v>
          </cell>
          <cell r="U227" t="str">
            <v>Automobilová i železniční</v>
          </cell>
          <cell r="V227">
            <v>5324</v>
          </cell>
          <cell r="W227">
            <v>5008</v>
          </cell>
          <cell r="X227">
            <v>4769</v>
          </cell>
          <cell r="Y227">
            <v>4500</v>
          </cell>
          <cell r="Z227" t="str">
            <v>SM,JD</v>
          </cell>
          <cell r="AA227">
            <v>59</v>
          </cell>
          <cell r="AB227">
            <v>1</v>
          </cell>
          <cell r="AC227">
            <v>3</v>
          </cell>
          <cell r="AD227">
            <v>1</v>
          </cell>
          <cell r="AE227" t="str">
            <v>BO</v>
          </cell>
          <cell r="AF227">
            <v>6</v>
          </cell>
          <cell r="AG227">
            <v>0</v>
          </cell>
          <cell r="AH227">
            <v>2</v>
          </cell>
          <cell r="AI227">
            <v>1</v>
          </cell>
          <cell r="AJ227" t="str">
            <v>MD</v>
          </cell>
          <cell r="AK227">
            <v>11</v>
          </cell>
          <cell r="AL227">
            <v>1</v>
          </cell>
          <cell r="AM227">
            <v>5</v>
          </cell>
          <cell r="AN227">
            <v>1</v>
          </cell>
          <cell r="AO227" t="str">
            <v>BK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 t="str">
            <v>DB</v>
          </cell>
          <cell r="AU227">
            <v>5</v>
          </cell>
          <cell r="AV227">
            <v>0</v>
          </cell>
          <cell r="AW227">
            <v>0</v>
          </cell>
          <cell r="AX227">
            <v>2</v>
          </cell>
          <cell r="AY227" t="str">
            <v>BR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 t="str">
            <v>Listnaté měkké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 t="str">
            <v>Ostatní listnaté tvrdé</v>
          </cell>
          <cell r="BJ227">
            <v>1</v>
          </cell>
          <cell r="BK227">
            <v>0</v>
          </cell>
          <cell r="BL227">
            <v>0</v>
          </cell>
          <cell r="BM227">
            <v>1</v>
          </cell>
          <cell r="BN227" t="str">
            <v>SM,JD</v>
          </cell>
          <cell r="BO227">
            <v>15</v>
          </cell>
          <cell r="BP227">
            <v>52</v>
          </cell>
          <cell r="BQ227">
            <v>15</v>
          </cell>
          <cell r="BR227">
            <v>52</v>
          </cell>
          <cell r="BS227" t="str">
            <v>BO</v>
          </cell>
          <cell r="BT227">
            <v>15</v>
          </cell>
          <cell r="BU227">
            <v>52</v>
          </cell>
          <cell r="BV227">
            <v>15</v>
          </cell>
          <cell r="BW227">
            <v>52</v>
          </cell>
          <cell r="BX227" t="str">
            <v>MD</v>
          </cell>
          <cell r="BY227">
            <v>15</v>
          </cell>
          <cell r="BZ227">
            <v>52</v>
          </cell>
          <cell r="CA227">
            <v>15</v>
          </cell>
          <cell r="CB227">
            <v>52</v>
          </cell>
          <cell r="CC227" t="str">
            <v>BK</v>
          </cell>
          <cell r="CH227" t="str">
            <v>DB</v>
          </cell>
          <cell r="CI227">
            <v>15</v>
          </cell>
          <cell r="CJ227">
            <v>52</v>
          </cell>
          <cell r="CK227">
            <v>15</v>
          </cell>
          <cell r="CL227">
            <v>52</v>
          </cell>
          <cell r="CM227" t="str">
            <v>BR</v>
          </cell>
          <cell r="CR227" t="str">
            <v>Listnaté měkké</v>
          </cell>
          <cell r="CW227" t="str">
            <v>Ostatní listnaté tvrdé</v>
          </cell>
          <cell r="CX227">
            <v>15</v>
          </cell>
          <cell r="CY227">
            <v>52</v>
          </cell>
          <cell r="CZ227">
            <v>15</v>
          </cell>
          <cell r="DA227">
            <v>52</v>
          </cell>
          <cell r="DB227">
            <v>45909</v>
          </cell>
          <cell r="DC227">
            <v>4888.5</v>
          </cell>
          <cell r="DD227">
            <v>2884.2149999999997</v>
          </cell>
          <cell r="DE227" t="str">
            <v>65hextg</v>
          </cell>
          <cell r="DF227">
            <v>1</v>
          </cell>
          <cell r="DG227">
            <v>1</v>
          </cell>
          <cell r="DH227">
            <v>100</v>
          </cell>
          <cell r="DI227" t="str">
            <v>2,5-5 tis.m3</v>
          </cell>
        </row>
        <row r="228">
          <cell r="A228">
            <v>664</v>
          </cell>
          <cell r="B228">
            <v>45917</v>
          </cell>
          <cell r="C228">
            <v>9505245</v>
          </cell>
          <cell r="D228" t="str">
            <v>roman.svoboda@czechtimber.cz</v>
          </cell>
          <cell r="E228" t="str">
            <v>Roman Svoboda</v>
          </cell>
          <cell r="F228">
            <v>739456996</v>
          </cell>
          <cell r="G228" t="str">
            <v>CZECH TIMBER s.r.o.</v>
          </cell>
          <cell r="H228" t="str">
            <v>Hl. m. Praha</v>
          </cell>
          <cell r="I228" t="str">
            <v>Praha</v>
          </cell>
          <cell r="J228" t="str">
            <v>Klimentská 1652/36</v>
          </cell>
          <cell r="L228">
            <v>110000</v>
          </cell>
          <cell r="M228">
            <v>1</v>
          </cell>
          <cell r="N228" t="str">
            <v>Velký Rečkov</v>
          </cell>
          <cell r="O228" t="str">
            <v>Mladá Boleslav</v>
          </cell>
          <cell r="P228" t="str">
            <v>Velký Rečkov</v>
          </cell>
          <cell r="Q228" t="str">
            <v>Velký Rečkov 192</v>
          </cell>
          <cell r="S228">
            <v>29406</v>
          </cell>
          <cell r="T228" t="str">
            <v>Manuální</v>
          </cell>
          <cell r="U228" t="str">
            <v>Automobilová</v>
          </cell>
          <cell r="V228">
            <v>2000</v>
          </cell>
          <cell r="W228">
            <v>5000</v>
          </cell>
          <cell r="X228">
            <v>7000</v>
          </cell>
          <cell r="Y228">
            <v>12000</v>
          </cell>
          <cell r="Z228" t="str">
            <v>SM,JD</v>
          </cell>
          <cell r="AA228">
            <v>3</v>
          </cell>
          <cell r="AB228">
            <v>5</v>
          </cell>
          <cell r="AC228">
            <v>35</v>
          </cell>
          <cell r="AD228">
            <v>3</v>
          </cell>
          <cell r="AE228" t="str">
            <v>BO</v>
          </cell>
          <cell r="AF228">
            <v>1</v>
          </cell>
          <cell r="AG228">
            <v>5</v>
          </cell>
          <cell r="AH228">
            <v>20</v>
          </cell>
          <cell r="AI228">
            <v>2</v>
          </cell>
          <cell r="AJ228" t="str">
            <v>MD</v>
          </cell>
          <cell r="AK228">
            <v>0</v>
          </cell>
          <cell r="AL228">
            <v>0</v>
          </cell>
          <cell r="AM228">
            <v>12</v>
          </cell>
          <cell r="AN228">
            <v>0</v>
          </cell>
          <cell r="AO228" t="str">
            <v>BK</v>
          </cell>
          <cell r="AT228" t="str">
            <v>DB</v>
          </cell>
          <cell r="AY228" t="str">
            <v>BR</v>
          </cell>
          <cell r="BD228" t="str">
            <v>Listnaté měkké</v>
          </cell>
          <cell r="BF228">
            <v>5</v>
          </cell>
          <cell r="BG228">
            <v>5</v>
          </cell>
          <cell r="BH228">
            <v>2</v>
          </cell>
          <cell r="BI228" t="str">
            <v>Ostatní listnaté tvrdé</v>
          </cell>
          <cell r="BL228">
            <v>2</v>
          </cell>
          <cell r="BN228" t="str">
            <v>SM,JD</v>
          </cell>
          <cell r="BO228">
            <v>20</v>
          </cell>
          <cell r="BP228">
            <v>40</v>
          </cell>
          <cell r="BQ228">
            <v>12</v>
          </cell>
          <cell r="BR228">
            <v>35</v>
          </cell>
          <cell r="BS228" t="str">
            <v>BO</v>
          </cell>
          <cell r="BT228">
            <v>20</v>
          </cell>
          <cell r="BU228">
            <v>40</v>
          </cell>
          <cell r="BV228">
            <v>12</v>
          </cell>
          <cell r="BW228">
            <v>35</v>
          </cell>
          <cell r="BX228" t="str">
            <v>MD</v>
          </cell>
          <cell r="CC228" t="str">
            <v>BK</v>
          </cell>
          <cell r="CH228" t="str">
            <v>DB</v>
          </cell>
          <cell r="CM228" t="str">
            <v>BR</v>
          </cell>
          <cell r="CR228" t="str">
            <v>Listnaté měkké</v>
          </cell>
          <cell r="CU228">
            <v>12</v>
          </cell>
          <cell r="CV228">
            <v>35</v>
          </cell>
          <cell r="CW228" t="str">
            <v>Ostatní listnaté tvrdé</v>
          </cell>
          <cell r="DB228">
            <v>45919</v>
          </cell>
          <cell r="DC228">
            <v>6000</v>
          </cell>
          <cell r="DD228">
            <v>180</v>
          </cell>
          <cell r="DF228">
            <v>1</v>
          </cell>
          <cell r="DG228">
            <v>1</v>
          </cell>
          <cell r="DH228">
            <v>100</v>
          </cell>
          <cell r="DI228" t="str">
            <v>5-10 tis.m3</v>
          </cell>
        </row>
        <row r="229">
          <cell r="A229">
            <v>665</v>
          </cell>
          <cell r="B229">
            <v>45973</v>
          </cell>
          <cell r="C229">
            <v>25537342</v>
          </cell>
          <cell r="D229" t="str">
            <v>expedice@2max.cz</v>
          </cell>
          <cell r="E229" t="str">
            <v>František Kaplánek</v>
          </cell>
          <cell r="F229">
            <v>777838651</v>
          </cell>
          <cell r="G229" t="str">
            <v>2MAX, s.r.o.</v>
          </cell>
          <cell r="H229" t="str">
            <v>Prostějov</v>
          </cell>
          <cell r="I229" t="str">
            <v>Mostkovice</v>
          </cell>
          <cell r="J229" t="str">
            <v>Mostkovice</v>
          </cell>
          <cell r="K229">
            <v>529</v>
          </cell>
          <cell r="L229">
            <v>79802</v>
          </cell>
          <cell r="M229">
            <v>1</v>
          </cell>
          <cell r="T229" t="str">
            <v>Manuální</v>
          </cell>
          <cell r="U229" t="str">
            <v>Automobilová i železniční</v>
          </cell>
          <cell r="V229">
            <v>12000</v>
          </cell>
          <cell r="W229">
            <v>10000</v>
          </cell>
          <cell r="X229">
            <v>10000</v>
          </cell>
          <cell r="Y229">
            <v>10000</v>
          </cell>
          <cell r="Z229" t="str">
            <v>SM,JD</v>
          </cell>
          <cell r="AA229"/>
          <cell r="AB229"/>
          <cell r="AC229"/>
          <cell r="AD229"/>
          <cell r="AE229" t="str">
            <v>BO</v>
          </cell>
          <cell r="AF229"/>
          <cell r="AG229"/>
          <cell r="AH229"/>
          <cell r="AI229"/>
          <cell r="AJ229" t="str">
            <v>MD</v>
          </cell>
          <cell r="AK229"/>
          <cell r="AL229"/>
          <cell r="AM229"/>
          <cell r="AN229"/>
          <cell r="AO229" t="str">
            <v>BK</v>
          </cell>
          <cell r="AT229" t="str">
            <v>DB</v>
          </cell>
          <cell r="AU229">
            <v>100</v>
          </cell>
          <cell r="AY229" t="str">
            <v>BR</v>
          </cell>
          <cell r="BD229" t="str">
            <v>Listnaté měkké</v>
          </cell>
          <cell r="BI229" t="str">
            <v>Ostatní listnaté tvrdé</v>
          </cell>
          <cell r="BN229" t="str">
            <v>SM,JD</v>
          </cell>
          <cell r="BO229"/>
          <cell r="BP229"/>
          <cell r="BS229" t="str">
            <v>BO</v>
          </cell>
          <cell r="BT229"/>
          <cell r="BU229"/>
          <cell r="BX229" t="str">
            <v>MD</v>
          </cell>
          <cell r="CC229" t="str">
            <v>BK</v>
          </cell>
          <cell r="CH229" t="str">
            <v>DB</v>
          </cell>
          <cell r="CI229">
            <v>30</v>
          </cell>
          <cell r="CJ229">
            <v>100</v>
          </cell>
          <cell r="CM229" t="str">
            <v>BR</v>
          </cell>
          <cell r="CR229" t="str">
            <v>Listnaté měkké</v>
          </cell>
          <cell r="CW229" t="str">
            <v>Ostatní listnaté tvrdé</v>
          </cell>
          <cell r="DB229">
            <v>45974</v>
          </cell>
          <cell r="DC229">
            <v>10000</v>
          </cell>
          <cell r="DD229">
            <v>0</v>
          </cell>
          <cell r="DF229">
            <v>1</v>
          </cell>
          <cell r="DG229">
            <v>1</v>
          </cell>
          <cell r="DH229">
            <v>100</v>
          </cell>
          <cell r="DI229" t="str">
            <v>5-10 tis.m3</v>
          </cell>
        </row>
        <row r="230">
          <cell r="A230">
            <v>666</v>
          </cell>
          <cell r="B230">
            <v>45979</v>
          </cell>
          <cell r="C230">
            <v>15523756</v>
          </cell>
          <cell r="D230" t="str">
            <v>info@pilakawulok.cz</v>
          </cell>
          <cell r="E230" t="str">
            <v>Alois Kawulok</v>
          </cell>
          <cell r="F230">
            <v>602728821</v>
          </cell>
          <cell r="G230" t="str">
            <v>Alois Kawulok</v>
          </cell>
          <cell r="H230" t="str">
            <v>Frýdek-Místek</v>
          </cell>
          <cell r="I230" t="str">
            <v>Dolní Lomná</v>
          </cell>
          <cell r="J230" t="str">
            <v>Dolní Lomná</v>
          </cell>
          <cell r="K230">
            <v>255</v>
          </cell>
          <cell r="L230">
            <v>73991</v>
          </cell>
          <cell r="M230">
            <v>1</v>
          </cell>
          <cell r="N230" t="str">
            <v>Provozovna pily Kawulok</v>
          </cell>
          <cell r="O230" t="str">
            <v>Frýdek-Místek</v>
          </cell>
          <cell r="P230" t="str">
            <v>Bocanovice</v>
          </cell>
          <cell r="Q230" t="str">
            <v>Bocanovice</v>
          </cell>
          <cell r="R230">
            <v>116</v>
          </cell>
          <cell r="S230">
            <v>73991</v>
          </cell>
          <cell r="T230" t="str">
            <v>Manuální</v>
          </cell>
          <cell r="U230" t="str">
            <v>automobilová</v>
          </cell>
          <cell r="V230">
            <v>6290</v>
          </cell>
          <cell r="W230">
            <v>6350</v>
          </cell>
          <cell r="X230">
            <v>6205</v>
          </cell>
          <cell r="Y230">
            <v>6000</v>
          </cell>
          <cell r="Z230" t="str">
            <v>SM,JD</v>
          </cell>
          <cell r="AA230">
            <v>65</v>
          </cell>
          <cell r="AB230">
            <v>5</v>
          </cell>
          <cell r="AE230" t="str">
            <v>BO</v>
          </cell>
          <cell r="AJ230" t="str">
            <v>MD</v>
          </cell>
          <cell r="AK230">
            <v>5</v>
          </cell>
          <cell r="AO230" t="str">
            <v>BK</v>
          </cell>
          <cell r="AP230">
            <v>15</v>
          </cell>
          <cell r="AQ230">
            <v>5</v>
          </cell>
          <cell r="AT230" t="str">
            <v>DB</v>
          </cell>
          <cell r="AU230">
            <v>5</v>
          </cell>
          <cell r="AY230" t="str">
            <v>BR</v>
          </cell>
          <cell r="BD230" t="str">
            <v>Listnaté měkké</v>
          </cell>
          <cell r="BI230" t="str">
            <v>Ostatní listnaté tvrdé</v>
          </cell>
          <cell r="BN230" t="str">
            <v>SM,JD</v>
          </cell>
          <cell r="BO230">
            <v>20</v>
          </cell>
          <cell r="BP230">
            <v>50</v>
          </cell>
          <cell r="BS230" t="str">
            <v>BO</v>
          </cell>
          <cell r="BX230" t="str">
            <v>MD</v>
          </cell>
          <cell r="BY230">
            <v>20</v>
          </cell>
          <cell r="BZ230">
            <v>50</v>
          </cell>
          <cell r="CC230" t="str">
            <v>BK</v>
          </cell>
          <cell r="CD230">
            <v>30</v>
          </cell>
          <cell r="CE230">
            <v>60</v>
          </cell>
          <cell r="CH230" t="str">
            <v>DB</v>
          </cell>
          <cell r="CI230">
            <v>30</v>
          </cell>
          <cell r="CJ230">
            <v>60</v>
          </cell>
          <cell r="CM230" t="str">
            <v>BR</v>
          </cell>
          <cell r="CR230" t="str">
            <v>Listnaté měkké</v>
          </cell>
          <cell r="CW230" t="str">
            <v>Ostatní listnaté tvrdé</v>
          </cell>
          <cell r="DB230">
            <v>45980</v>
          </cell>
          <cell r="DC230">
            <v>6277.5</v>
          </cell>
          <cell r="DD230">
            <v>4080</v>
          </cell>
          <cell r="DF230">
            <v>1</v>
          </cell>
          <cell r="DG230">
            <v>1</v>
          </cell>
          <cell r="DH230">
            <v>100</v>
          </cell>
          <cell r="DI230" t="str">
            <v>5-10 tis.m3</v>
          </cell>
        </row>
        <row r="231">
          <cell r="A231">
            <v>667</v>
          </cell>
          <cell r="B231">
            <v>45982</v>
          </cell>
          <cell r="C231">
            <v>48760170</v>
          </cell>
          <cell r="D231" t="str">
            <v>jarek.letko@seznam.cz</v>
          </cell>
          <cell r="E231" t="str">
            <v>Jaroslav Letko</v>
          </cell>
          <cell r="F231">
            <v>720978680</v>
          </cell>
          <cell r="G231" t="str">
            <v>Ing. František Mališ</v>
          </cell>
          <cell r="H231" t="str">
            <v>Frýdek-Místek</v>
          </cell>
          <cell r="I231" t="str">
            <v>Pržno</v>
          </cell>
          <cell r="J231" t="str">
            <v>Pržno</v>
          </cell>
          <cell r="K231">
            <v>10</v>
          </cell>
          <cell r="L231">
            <v>73911</v>
          </cell>
          <cell r="M231">
            <v>1</v>
          </cell>
          <cell r="T231" t="str">
            <v>Manuální</v>
          </cell>
          <cell r="U231" t="str">
            <v>automobilová</v>
          </cell>
          <cell r="V231">
            <v>1250</v>
          </cell>
          <cell r="W231">
            <v>1200</v>
          </cell>
          <cell r="X231">
            <v>1000</v>
          </cell>
          <cell r="Y231">
            <v>1200</v>
          </cell>
          <cell r="Z231" t="str">
            <v>SM,JD</v>
          </cell>
          <cell r="AA231">
            <v>80</v>
          </cell>
          <cell r="AB231">
            <v>10</v>
          </cell>
          <cell r="AE231" t="str">
            <v>BO</v>
          </cell>
          <cell r="AF231">
            <v>5</v>
          </cell>
          <cell r="AJ231" t="str">
            <v>MD</v>
          </cell>
          <cell r="AK231">
            <v>5</v>
          </cell>
          <cell r="AO231" t="str">
            <v>BK</v>
          </cell>
          <cell r="AT231" t="str">
            <v>DB</v>
          </cell>
          <cell r="AY231" t="str">
            <v>BR</v>
          </cell>
          <cell r="BD231" t="str">
            <v>Listnaté měkké</v>
          </cell>
          <cell r="BI231" t="str">
            <v>Ostatní listnaté tvrdé</v>
          </cell>
          <cell r="BN231" t="str">
            <v>SM,JD</v>
          </cell>
          <cell r="BO231">
            <v>25</v>
          </cell>
          <cell r="BP231">
            <v>65</v>
          </cell>
          <cell r="BS231" t="str">
            <v>BO</v>
          </cell>
          <cell r="BT231">
            <v>25</v>
          </cell>
          <cell r="BU231">
            <v>65</v>
          </cell>
          <cell r="BX231" t="str">
            <v>MD</v>
          </cell>
          <cell r="BY231">
            <v>25</v>
          </cell>
          <cell r="BZ231">
            <v>65</v>
          </cell>
          <cell r="CC231" t="str">
            <v>BK</v>
          </cell>
          <cell r="CH231" t="str">
            <v>DB</v>
          </cell>
          <cell r="CM231" t="str">
            <v>BR</v>
          </cell>
          <cell r="CR231" t="str">
            <v>Listnaté měkké</v>
          </cell>
          <cell r="CW231" t="str">
            <v>Ostatní listnaté tvrdé</v>
          </cell>
          <cell r="DB231">
            <v>45981</v>
          </cell>
          <cell r="DC231">
            <v>1100</v>
          </cell>
          <cell r="DD231">
            <v>880</v>
          </cell>
          <cell r="DF231">
            <v>1</v>
          </cell>
          <cell r="DG231">
            <v>1</v>
          </cell>
          <cell r="DH231">
            <v>100</v>
          </cell>
          <cell r="DI231" t="str">
            <v>do 2,5 tis.m3</v>
          </cell>
        </row>
        <row r="232">
          <cell r="A232"/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75929B-7F2C-4FA2-B835-239A4CDA6D0B}" name="Tabulka5" displayName="Tabulka5" ref="A5:AH646" totalsRowShown="0" headerRowDxfId="37" dataDxfId="35" headerRowBorderDxfId="36" tableBorderDxfId="34" dataCellStyle="Čárka">
  <tableColumns count="34">
    <tableColumn id="1" xr3:uid="{3D58ABF5-DA89-474B-92A1-CD4DC89DDFDD}" name="poř. č." dataDxfId="33"/>
    <tableColumn id="11" xr3:uid="{E281EBE7-DEA1-456B-A8F3-7F0CC6BF9E8C}" name="IČO" dataDxfId="32"/>
    <tableColumn id="15" xr3:uid="{B20B925C-B4EB-42C8-AEC5-376899341170}" name="Obchodní název" dataDxfId="31"/>
    <tableColumn id="20" xr3:uid="{216044E2-4E61-41D0-B925-9EB4258E8210}" name="Provozovna" dataDxfId="30"/>
    <tableColumn id="27" xr3:uid="{9BBFDD6F-D972-4FC9-8C62-2869148FA016}" name=" 2 019 " dataDxfId="29" dataCellStyle="Čárka"/>
    <tableColumn id="28" xr3:uid="{26D01A3A-8D6E-41E0-8856-EA072FBA05AF}" name=" 2 020 " dataDxfId="28" dataCellStyle="Čárka"/>
    <tableColumn id="29" xr3:uid="{82311C7C-7C4D-4466-A0A5-F17CCBA302D7}" name=" 2 021 " dataDxfId="27" dataCellStyle="Čárka"/>
    <tableColumn id="30" xr3:uid="{7193FA4A-1133-42DC-95D0-C1BB70226CCB}" name=" 2 022 " dataDxfId="26" dataCellStyle="Čárka"/>
    <tableColumn id="2" xr3:uid="{4FEAA073-162E-450F-AEC5-7614E76E7E82}" name=" 2 023 ( pouze nové šetření)" dataDxfId="25" dataCellStyle="Čárka"/>
    <tableColumn id="3" xr3:uid="{D386E251-343F-4146-B16B-98042A7482E4}" name="SM 45+" dataDxfId="24" dataCellStyle="Procenta"/>
    <tableColumn id="4" xr3:uid="{FFD867CC-EB03-4C33-8323-893B0CF47F6F}" name="SM Kulatina" dataDxfId="23" dataCellStyle="Procenta"/>
    <tableColumn id="5" xr3:uid="{34635B50-1985-4A35-9F3E-0EBF91B89656}" name="SM Vláknina" dataDxfId="22" dataCellStyle="Procenta"/>
    <tableColumn id="6" xr3:uid="{D8E7C878-1B36-46CA-AA96-7E09607506E9}" name="SM palety" dataDxfId="21" dataCellStyle="Procenta"/>
    <tableColumn id="7" xr3:uid="{920C2DF8-DE44-4033-9963-92A6A64734BE}" name="BO 45+" dataDxfId="20" dataCellStyle="Procenta"/>
    <tableColumn id="8" xr3:uid="{600FC566-7580-49E9-BB47-5920C53C2FDA}" name="BO Kulatina" dataDxfId="19" dataCellStyle="Procenta"/>
    <tableColumn id="9" xr3:uid="{777A41F0-F4F2-45CA-B64D-5EE61219C0FB}" name="BO Vláknina" dataDxfId="18" dataCellStyle="Procenta"/>
    <tableColumn id="10" xr3:uid="{1510D2EA-5D0F-4733-BBE9-43D25F200309}" name="BO palety" dataDxfId="17" dataCellStyle="Procenta"/>
    <tableColumn id="12" xr3:uid="{C83425E2-4B9F-42D8-81B7-6B9FFD3E6B5D}" name="MD 45+" dataDxfId="16" dataCellStyle="Procenta"/>
    <tableColumn id="13" xr3:uid="{CCB5FDA7-953F-473F-8AE5-89955F2C9A06}" name="MD Kulatina" dataDxfId="15" dataCellStyle="Procenta"/>
    <tableColumn id="14" xr3:uid="{26E02A94-3A40-41E9-BF61-6CA66696F394}" name="MD Vláknina" dataDxfId="14" dataCellStyle="Procenta"/>
    <tableColumn id="16" xr3:uid="{0A23755D-3901-468F-80E8-2354C7BF4502}" name="MD palety" dataDxfId="13" dataCellStyle="Procenta"/>
    <tableColumn id="17" xr3:uid="{58ABF1D9-8348-401A-B0F5-F523B094E5CF}" name="BK 45+" dataDxfId="12" dataCellStyle="Procenta"/>
    <tableColumn id="18" xr3:uid="{19A94166-0CCF-46AD-8CE9-C454F5D4A4DF}" name="BK Kulatina" dataDxfId="11" dataCellStyle="Procenta"/>
    <tableColumn id="19" xr3:uid="{995F9017-2E2D-463F-BEED-914D34509222}" name="BK Vláknina" dataDxfId="10" dataCellStyle="Procenta"/>
    <tableColumn id="21" xr3:uid="{8671F3FB-981F-489E-B62B-F4CED2D5B69C}" name="BK palety" dataDxfId="9" dataCellStyle="Procenta"/>
    <tableColumn id="22" xr3:uid="{69B15F98-E328-4AA5-8C8D-E980363C622A}" name="DB 45+" dataDxfId="8" dataCellStyle="Procenta"/>
    <tableColumn id="23" xr3:uid="{AEA19F8B-8674-4C81-9EC9-52EC78AD7069}" name="DB Kulatina" dataDxfId="7" dataCellStyle="Procenta"/>
    <tableColumn id="24" xr3:uid="{6761506B-CF31-4F8E-8BB1-A2AF6A5A0E4D}" name="DB Vláknina" dataDxfId="6" dataCellStyle="Procenta"/>
    <tableColumn id="25" xr3:uid="{2375E693-A7A4-433A-BB62-8A4582E65247}" name="DB palety" dataDxfId="5" dataCellStyle="Procenta"/>
    <tableColumn id="26" xr3:uid="{4DD2D113-944C-4231-9197-802CE0E6F99B}" name="Ost 45+" dataDxfId="4" dataCellStyle="Procenta"/>
    <tableColumn id="31" xr3:uid="{84F2674A-C6F3-40DF-BFFA-3D1B506B565D}" name="Ost Kulatina" dataDxfId="3" dataCellStyle="Procenta"/>
    <tableColumn id="32" xr3:uid="{AD242140-2371-4BEB-AB3C-D9F7336A82AB}" name="Ost Vláknina" dataDxfId="2" dataCellStyle="Procenta"/>
    <tableColumn id="33" xr3:uid="{8AD7FCE2-CA8F-4460-B379-C4E907D1D798}" name="Ost palety" dataDxfId="1" dataCellStyle="Procenta"/>
    <tableColumn id="34" xr3:uid="{A0C28A5F-578E-4A9D-A5F7-F5FF6D1B1667}" name="kategorie provozu tis.m3 ročně" dataDxfId="0" dataCellStyle="Čár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5814F-8A62-4126-A303-1EF2B94F27A0}">
  <dimension ref="A1:AN236"/>
  <sheetViews>
    <sheetView showGridLines="0" tabSelected="1" topLeftCell="B1" zoomScaleNormal="100" workbookViewId="0">
      <selection activeCell="D74" sqref="D74"/>
    </sheetView>
  </sheetViews>
  <sheetFormatPr defaultRowHeight="15" x14ac:dyDescent="0.25"/>
  <cols>
    <col min="1" max="1" width="4" hidden="1" customWidth="1"/>
    <col min="2" max="2" width="13" style="31" customWidth="1"/>
    <col min="3" max="3" width="43.140625" bestFit="1" customWidth="1"/>
    <col min="4" max="4" width="53.140625" bestFit="1" customWidth="1"/>
    <col min="5" max="5" width="14.140625" customWidth="1"/>
    <col min="6" max="6" width="13.28515625" customWidth="1"/>
    <col min="7" max="7" width="13" customWidth="1"/>
    <col min="40" max="40" width="17.5703125" customWidth="1"/>
  </cols>
  <sheetData>
    <row r="1" spans="1:40" x14ac:dyDescent="0.25">
      <c r="B1" s="50" t="s">
        <v>0</v>
      </c>
      <c r="C1" s="3">
        <v>45985</v>
      </c>
      <c r="D1" s="1"/>
      <c r="E1" s="5"/>
      <c r="F1" s="5"/>
      <c r="G1" s="5"/>
    </row>
    <row r="2" spans="1:40" x14ac:dyDescent="0.25">
      <c r="B2" s="30">
        <f>COUNTA(B7:B989)</f>
        <v>230</v>
      </c>
      <c r="C2" s="8" t="s">
        <v>1</v>
      </c>
      <c r="D2" s="4"/>
      <c r="E2" s="9">
        <f>SUM(E7:E1109)</f>
        <v>12948064.27</v>
      </c>
      <c r="F2" s="9">
        <f>SUM(F7:F1109)</f>
        <v>12098431.5</v>
      </c>
      <c r="G2" s="9">
        <f>SUM(G7:G1109)</f>
        <v>13274672.59</v>
      </c>
    </row>
    <row r="3" spans="1:40" x14ac:dyDescent="0.25">
      <c r="C3" s="4"/>
      <c r="D3" s="7"/>
      <c r="E3" s="9"/>
      <c r="F3" s="9"/>
      <c r="G3" s="9"/>
    </row>
    <row r="4" spans="1:40" x14ac:dyDescent="0.25">
      <c r="B4" s="67" t="s">
        <v>3</v>
      </c>
      <c r="C4" s="68" t="s">
        <v>4</v>
      </c>
      <c r="D4" s="68" t="s">
        <v>5</v>
      </c>
      <c r="E4" s="61" t="s">
        <v>2</v>
      </c>
      <c r="F4" s="62"/>
      <c r="G4" s="63"/>
      <c r="H4" s="64" t="s">
        <v>6</v>
      </c>
      <c r="I4" s="65"/>
      <c r="J4" s="65"/>
      <c r="K4" s="66"/>
      <c r="L4" s="64" t="s">
        <v>7</v>
      </c>
      <c r="M4" s="65"/>
      <c r="N4" s="65"/>
      <c r="O4" s="66"/>
      <c r="P4" s="64" t="s">
        <v>8</v>
      </c>
      <c r="Q4" s="65"/>
      <c r="R4" s="65"/>
      <c r="S4" s="66"/>
      <c r="T4" s="64" t="s">
        <v>9</v>
      </c>
      <c r="U4" s="65"/>
      <c r="V4" s="65"/>
      <c r="W4" s="66"/>
      <c r="X4" s="64" t="s">
        <v>10</v>
      </c>
      <c r="Y4" s="65"/>
      <c r="Z4" s="65"/>
      <c r="AA4" s="66"/>
      <c r="AB4" s="64" t="s">
        <v>11</v>
      </c>
      <c r="AC4" s="65"/>
      <c r="AD4" s="65"/>
      <c r="AE4" s="66"/>
      <c r="AF4" s="64" t="s">
        <v>12</v>
      </c>
      <c r="AG4" s="65"/>
      <c r="AH4" s="65"/>
      <c r="AI4" s="66"/>
      <c r="AJ4" s="64" t="s">
        <v>13</v>
      </c>
      <c r="AK4" s="65"/>
      <c r="AL4" s="65"/>
      <c r="AM4" s="65"/>
      <c r="AN4" s="27"/>
    </row>
    <row r="5" spans="1:40" ht="54.75" customHeight="1" x14ac:dyDescent="0.25">
      <c r="B5" s="67"/>
      <c r="C5" s="68"/>
      <c r="D5" s="68"/>
      <c r="E5" s="22">
        <v>2022</v>
      </c>
      <c r="F5" s="22">
        <v>2023</v>
      </c>
      <c r="G5" s="22">
        <v>2024</v>
      </c>
      <c r="H5" s="21" t="s">
        <v>15</v>
      </c>
      <c r="I5" s="21" t="s">
        <v>16</v>
      </c>
      <c r="J5" s="21" t="s">
        <v>17</v>
      </c>
      <c r="K5" s="21" t="s">
        <v>18</v>
      </c>
      <c r="L5" s="21" t="s">
        <v>15</v>
      </c>
      <c r="M5" s="21" t="s">
        <v>16</v>
      </c>
      <c r="N5" s="21" t="s">
        <v>17</v>
      </c>
      <c r="O5" s="21" t="s">
        <v>18</v>
      </c>
      <c r="P5" s="21" t="s">
        <v>15</v>
      </c>
      <c r="Q5" s="21" t="s">
        <v>16</v>
      </c>
      <c r="R5" s="21" t="s">
        <v>17</v>
      </c>
      <c r="S5" s="21" t="s">
        <v>18</v>
      </c>
      <c r="T5" s="21" t="s">
        <v>15</v>
      </c>
      <c r="U5" s="21" t="s">
        <v>16</v>
      </c>
      <c r="V5" s="21" t="s">
        <v>17</v>
      </c>
      <c r="W5" s="21" t="s">
        <v>18</v>
      </c>
      <c r="X5" s="21" t="s">
        <v>15</v>
      </c>
      <c r="Y5" s="21" t="s">
        <v>16</v>
      </c>
      <c r="Z5" s="21" t="s">
        <v>17</v>
      </c>
      <c r="AA5" s="21" t="s">
        <v>18</v>
      </c>
      <c r="AB5" s="21" t="s">
        <v>15</v>
      </c>
      <c r="AC5" s="21" t="s">
        <v>16</v>
      </c>
      <c r="AD5" s="21" t="s">
        <v>17</v>
      </c>
      <c r="AE5" s="21" t="s">
        <v>18</v>
      </c>
      <c r="AF5" s="21" t="s">
        <v>15</v>
      </c>
      <c r="AG5" s="21" t="s">
        <v>16</v>
      </c>
      <c r="AH5" s="21" t="s">
        <v>17</v>
      </c>
      <c r="AI5" s="21" t="s">
        <v>18</v>
      </c>
      <c r="AJ5" s="21" t="s">
        <v>15</v>
      </c>
      <c r="AK5" s="21" t="s">
        <v>16</v>
      </c>
      <c r="AL5" s="21" t="s">
        <v>17</v>
      </c>
      <c r="AM5" s="28" t="s">
        <v>18</v>
      </c>
      <c r="AN5" s="23" t="s">
        <v>14</v>
      </c>
    </row>
    <row r="6" spans="1:40" hidden="1" x14ac:dyDescent="0.25">
      <c r="B6" s="29"/>
      <c r="C6" s="24"/>
      <c r="D6" s="24"/>
      <c r="E6" s="25"/>
      <c r="F6" s="25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</row>
    <row r="7" spans="1:40" s="36" customFormat="1" x14ac:dyDescent="0.25">
      <c r="A7" s="36">
        <v>290</v>
      </c>
      <c r="B7" s="51" t="str">
        <f>(VLOOKUP($A7,'[1]data aktuální'!$A$1:$DI$10000,3,0))</f>
        <v>26161516</v>
      </c>
      <c r="C7" s="40" t="str">
        <f>(VLOOKUP($A7,'[1]data aktuální'!$A$1:$DI$10000,7,0))</f>
        <v>Mondi Štětí a.s.</v>
      </c>
      <c r="D7" s="40" t="str">
        <f>IF((VLOOKUP($A7,'[1]data aktuální'!$A$1:$DI$10000,14,0))=0,"",(VLOOKUP($A7,'[1]data aktuální'!$A$1:$DI$10000,14,0)))</f>
        <v/>
      </c>
      <c r="E7" s="39">
        <f>(VLOOKUP($A7,'[1]data aktuální'!$A$1:$DI$10000,22,0))</f>
        <v>2056584</v>
      </c>
      <c r="F7" s="39">
        <f>(VLOOKUP($A7,'[1]data aktuální'!$A$1:$DI$10000,23,0))</f>
        <v>1655426</v>
      </c>
      <c r="G7" s="39">
        <f>(VLOOKUP($A7,'[1]data aktuální'!$A$1:$DI$10000,24,0))</f>
        <v>2017279</v>
      </c>
      <c r="H7" s="40" t="str">
        <f>IF((VLOOKUP($A7,'[1]data aktuální'!$A$1:$DI$10000,27,0))=0,"",(VLOOKUP($A7,'[1]data aktuální'!$A$1:$DI$10000,27,0)))</f>
        <v/>
      </c>
      <c r="I7" s="40" t="str">
        <f>IF((VLOOKUP($A7,'[1]data aktuální'!$A$1:$DI$10000,28,0))=0,"",(VLOOKUP($A7,'[1]data aktuální'!$A$1:$DI$10000,28,0)))</f>
        <v/>
      </c>
      <c r="J7" s="40" t="str">
        <f>IF((VLOOKUP($A7,'[1]data aktuální'!$A$1:$DI$10000,29,0))=0,"",(VLOOKUP($A7,'[1]data aktuální'!$A$1:$DI$10000,29,0)))</f>
        <v/>
      </c>
      <c r="K7" s="40">
        <f>IF((VLOOKUP($A7,'[1]data aktuální'!$A$1:$DI$10000,30,0))=0,"",(VLOOKUP($A7,'[1]data aktuální'!$A$1:$DI$10000,30,0)))</f>
        <v>61</v>
      </c>
      <c r="L7" s="40" t="str">
        <f>IF((VLOOKUP($A7,'[1]data aktuální'!$A$1:$DI$10000,32,0))=0,"",(VLOOKUP($A7,'[1]data aktuální'!$A$1:$DI$10000,32,0)))</f>
        <v/>
      </c>
      <c r="M7" s="40" t="str">
        <f>IF((VLOOKUP($A7,'[1]data aktuální'!$A$1:$DI$10000,33,0))=0,"",(VLOOKUP($A7,'[1]data aktuální'!$A$1:$DI$10000,33,0)))</f>
        <v/>
      </c>
      <c r="N7" s="40" t="str">
        <f>IF((VLOOKUP($A7,'[1]data aktuální'!$A$1:$DI$10000,34,0))=0,"",(VLOOKUP($A7,'[1]data aktuální'!$A$1:$DI$10000,34,0)))</f>
        <v/>
      </c>
      <c r="O7" s="40">
        <f>IF((VLOOKUP($A7,'[1]data aktuální'!$A$1:$DI$10000,35,0))=0,"",(VLOOKUP($A7,'[1]data aktuální'!$A$1:$DI$10000,35,0)))</f>
        <v>38</v>
      </c>
      <c r="P7" s="40" t="str">
        <f>IF((VLOOKUP($A7,'[1]data aktuální'!$A$1:$DI$10000,37,0))=0,"",(VLOOKUP($A7,'[1]data aktuální'!$A$1:$DI$10000,37,0)))</f>
        <v/>
      </c>
      <c r="Q7" s="40" t="str">
        <f>IF((VLOOKUP($A7,'[1]data aktuální'!$A$1:$DI$10000,38,0))=0,"",(VLOOKUP($A7,'[1]data aktuální'!$A$1:$DI$10000,38,0)))</f>
        <v/>
      </c>
      <c r="R7" s="40" t="str">
        <f>IF((VLOOKUP($A7,'[1]data aktuální'!$A$1:$DI$10000,39,0))=0,"",(VLOOKUP($A7,'[1]data aktuální'!$A$1:$DI$10000,39,0)))</f>
        <v/>
      </c>
      <c r="S7" s="40" t="str">
        <f>IF((VLOOKUP($A7,'[1]data aktuální'!$A$1:$DI$10000,40,0))=0,"",(VLOOKUP($A7,'[1]data aktuální'!$A$1:$DI$10000,40,0)))</f>
        <v/>
      </c>
      <c r="T7" s="40" t="str">
        <f>IF((VLOOKUP($A7,'[1]data aktuální'!$A$1:$DI$10000,42,0))=0,"",(VLOOKUP($A7,'[1]data aktuální'!$A$1:$DI$10000,42,0)))</f>
        <v/>
      </c>
      <c r="U7" s="40" t="str">
        <f>IF((VLOOKUP($A7,'[1]data aktuální'!$A$1:$DI$10000,43,0))=0,"",(VLOOKUP($A7,'[1]data aktuální'!$A$1:$DI$10000,43,0)))</f>
        <v/>
      </c>
      <c r="V7" s="40" t="str">
        <f>IF((VLOOKUP($A7,'[1]data aktuální'!$A$1:$DI$10000,44,0))=0,"",(VLOOKUP($A7,'[1]data aktuální'!$A$1:$DI$10000,44,0)))</f>
        <v/>
      </c>
      <c r="W7" s="40" t="str">
        <f>IF((VLOOKUP($A7,'[1]data aktuální'!$A$1:$DI$10000,45,0))=0,"",(VLOOKUP($A7,'[1]data aktuální'!$A$1:$DI$10000,45,0)))</f>
        <v/>
      </c>
      <c r="X7" s="40" t="str">
        <f>IF((VLOOKUP($A7,'[1]data aktuální'!$A$1:$DI$10000,47,0))=0,"",(VLOOKUP($A7,'[1]data aktuální'!$A$1:$DI$10000,47,0)))</f>
        <v/>
      </c>
      <c r="Y7" s="40" t="str">
        <f>IF((VLOOKUP($A7,'[1]data aktuální'!$A$1:$DI$10000,48,0))=0,"",(VLOOKUP($A7,'[1]data aktuální'!$A$1:$DI$10000,48,0)))</f>
        <v/>
      </c>
      <c r="Z7" s="40" t="str">
        <f>IF((VLOOKUP($A7,'[1]data aktuální'!$A$1:$DI$10000,49,0))=0,"",(VLOOKUP($A7,'[1]data aktuální'!$A$1:$DI$10000,49,0)))</f>
        <v/>
      </c>
      <c r="AA7" s="40" t="str">
        <f>IF((VLOOKUP($A7,'[1]data aktuální'!$A$1:$DI$10000,50,0))=0,"",(VLOOKUP($A7,'[1]data aktuální'!$A$1:$DI$10000,50,0)))</f>
        <v/>
      </c>
      <c r="AB7" s="40" t="str">
        <f>IF((VLOOKUP($A7,'[1]data aktuální'!$A$1:$DI$10000,52,0))=0,"",(VLOOKUP($A7,'[1]data aktuální'!$A$1:$DI$10000,52,0)))</f>
        <v/>
      </c>
      <c r="AC7" s="40" t="str">
        <f>IF((VLOOKUP($A7,'[1]data aktuální'!$A$1:$DI$10000,53,0))=0,"",(VLOOKUP($A7,'[1]data aktuální'!$A$1:$DI$10000,53,0)))</f>
        <v/>
      </c>
      <c r="AD7" s="40" t="str">
        <f>IF((VLOOKUP($A7,'[1]data aktuální'!$A$1:$DI$10000,54,0))=0,"",(VLOOKUP($A7,'[1]data aktuální'!$A$1:$DI$10000,54,0)))</f>
        <v/>
      </c>
      <c r="AE7" s="40">
        <f>IF((VLOOKUP($A7,'[1]data aktuální'!$A$1:$DI$10000,55,0))=0,"",(VLOOKUP($A7,'[1]data aktuální'!$A$1:$DI$10000,55,0)))</f>
        <v>1</v>
      </c>
      <c r="AF7" s="40" t="str">
        <f>IF((VLOOKUP($A7,'[1]data aktuální'!$A$1:$DI$10000,57,0))=0,"",(VLOOKUP($A7,'[1]data aktuální'!$A$1:$DI$10000,57,0)))</f>
        <v/>
      </c>
      <c r="AG7" s="40" t="str">
        <f>IF((VLOOKUP($A7,'[1]data aktuální'!$A$1:$DI$10000,58,0))=0,"",(VLOOKUP($A7,'[1]data aktuální'!$A$1:$DI$10000,58,0)))</f>
        <v/>
      </c>
      <c r="AH7" s="40" t="str">
        <f>IF((VLOOKUP($A7,'[1]data aktuální'!$A$1:$DI$10000,59,0))=0,"",(VLOOKUP($A7,'[1]data aktuální'!$A$1:$DI$10000,59,0)))</f>
        <v/>
      </c>
      <c r="AI7" s="40" t="str">
        <f>IF((VLOOKUP($A7,'[1]data aktuální'!$A$1:$DI$10000,60,0))=0,"",(VLOOKUP($A7,'[1]data aktuální'!$A$1:$DI$10000,60,0)))</f>
        <v/>
      </c>
      <c r="AJ7" s="40" t="str">
        <f>IF((VLOOKUP($A7,'[1]data aktuální'!$A$1:$DI$10000,62,0))=0,"",(VLOOKUP($A7,'[1]data aktuální'!$A$1:$DI$10000,62,0)))</f>
        <v/>
      </c>
      <c r="AK7" s="40" t="str">
        <f>IF((VLOOKUP($A7,'[1]data aktuální'!$A$1:$DI$10000,63,0))=0,"",(VLOOKUP($A7,'[1]data aktuální'!$A$1:$DI$10000,63,0)))</f>
        <v/>
      </c>
      <c r="AL7" s="40" t="str">
        <f>IF((VLOOKUP($A7,'[1]data aktuální'!$A$1:$DI$10000,64,0))=0,"",(VLOOKUP($A7,'[1]data aktuální'!$A$1:$DI$10000,64,0)))</f>
        <v/>
      </c>
      <c r="AM7" s="40" t="str">
        <f>IF((VLOOKUP($A7,'[1]data aktuální'!$A$1:$DI$10000,65,0))=0,"",(VLOOKUP($A7,'[1]data aktuální'!$A$1:$DI$10000,65,0)))</f>
        <v/>
      </c>
      <c r="AN7" s="38" t="str">
        <f>VLOOKUP(A7,'[1]data aktuální'!$A$2:$DI$10000,113,0)</f>
        <v>200 tis.m3 a více</v>
      </c>
    </row>
    <row r="8" spans="1:40" x14ac:dyDescent="0.25">
      <c r="A8" s="74">
        <v>509</v>
      </c>
      <c r="B8" s="52" t="str">
        <f>(VLOOKUP($A8,'[1]data aktuální'!$A$1:$DI$10000,3,0))</f>
        <v>26968649</v>
      </c>
      <c r="C8" s="33" t="str">
        <f>(VLOOKUP($A8,'[1]data aktuální'!$A$1:$DI$10000,7,0))</f>
        <v>SILVA CZ, s.r.o.</v>
      </c>
      <c r="D8" s="33" t="str">
        <f>IF((VLOOKUP($A8,'[1]data aktuální'!$A$1:$DI$10000,14,0))=0,"",(VLOOKUP($A8,'[1]data aktuální'!$A$1:$DI$10000,14,0)))</f>
        <v/>
      </c>
      <c r="E8" s="34">
        <f>(VLOOKUP($A8,'[1]data aktuální'!$A$1:$DI$10000,22,0))</f>
        <v>1451000</v>
      </c>
      <c r="F8" s="34">
        <f>(VLOOKUP($A8,'[1]data aktuální'!$A$1:$DI$10000,23,0))</f>
        <v>1475000</v>
      </c>
      <c r="G8" s="34">
        <f>(VLOOKUP($A8,'[1]data aktuální'!$A$1:$DI$10000,24,0))</f>
        <v>1756000</v>
      </c>
      <c r="H8" s="35" t="str">
        <f>IF((VLOOKUP($A8,'[1]data aktuální'!$A$1:$DI$10000,27,0))=0,"",(VLOOKUP($A8,'[1]data aktuální'!$A$1:$DI$10000,27,0)))</f>
        <v/>
      </c>
      <c r="I8" s="35" t="str">
        <f>IF((VLOOKUP($A8,'[1]data aktuální'!$A$1:$DI$10000,28,0))=0,"",(VLOOKUP($A8,'[1]data aktuální'!$A$1:$DI$10000,28,0)))</f>
        <v/>
      </c>
      <c r="J8" s="35" t="str">
        <f>IF((VLOOKUP($A8,'[1]data aktuální'!$A$1:$DI$10000,29,0))=0,"",(VLOOKUP($A8,'[1]data aktuální'!$A$1:$DI$10000,29,0)))</f>
        <v/>
      </c>
      <c r="K8" s="35">
        <f>IF((VLOOKUP($A8,'[1]data aktuální'!$A$1:$DI$10000,30,0))=0,"",(VLOOKUP($A8,'[1]data aktuální'!$A$1:$DI$10000,30,0)))</f>
        <v>76</v>
      </c>
      <c r="L8" s="35" t="str">
        <f>IF((VLOOKUP($A8,'[1]data aktuální'!$A$1:$DI$10000,32,0))=0,"",(VLOOKUP($A8,'[1]data aktuální'!$A$1:$DI$10000,32,0)))</f>
        <v/>
      </c>
      <c r="M8" s="35" t="str">
        <f>IF((VLOOKUP($A8,'[1]data aktuální'!$A$1:$DI$10000,33,0))=0,"",(VLOOKUP($A8,'[1]data aktuální'!$A$1:$DI$10000,33,0)))</f>
        <v/>
      </c>
      <c r="N8" s="35" t="str">
        <f>IF((VLOOKUP($A8,'[1]data aktuální'!$A$1:$DI$10000,34,0))=0,"",(VLOOKUP($A8,'[1]data aktuální'!$A$1:$DI$10000,34,0)))</f>
        <v/>
      </c>
      <c r="O8" s="35">
        <f>IF((VLOOKUP($A8,'[1]data aktuální'!$A$1:$DI$10000,35,0))=0,"",(VLOOKUP($A8,'[1]data aktuální'!$A$1:$DI$10000,35,0)))</f>
        <v>15</v>
      </c>
      <c r="P8" s="35" t="str">
        <f>IF((VLOOKUP($A8,'[1]data aktuální'!$A$1:$DI$10000,37,0))=0,"",(VLOOKUP($A8,'[1]data aktuální'!$A$1:$DI$10000,37,0)))</f>
        <v/>
      </c>
      <c r="Q8" s="35" t="str">
        <f>IF((VLOOKUP($A8,'[1]data aktuální'!$A$1:$DI$10000,38,0))=0,"",(VLOOKUP($A8,'[1]data aktuální'!$A$1:$DI$10000,38,0)))</f>
        <v/>
      </c>
      <c r="R8" s="35" t="str">
        <f>IF((VLOOKUP($A8,'[1]data aktuální'!$A$1:$DI$10000,39,0))=0,"",(VLOOKUP($A8,'[1]data aktuální'!$A$1:$DI$10000,39,0)))</f>
        <v/>
      </c>
      <c r="S8" s="35">
        <f>IF((VLOOKUP($A8,'[1]data aktuální'!$A$1:$DI$10000,40,0))=0,"",(VLOOKUP($A8,'[1]data aktuální'!$A$1:$DI$10000,40,0)))</f>
        <v>2</v>
      </c>
      <c r="T8" s="35" t="str">
        <f>IF((VLOOKUP($A8,'[1]data aktuální'!$A$1:$DI$10000,42,0))=0,"",(VLOOKUP($A8,'[1]data aktuální'!$A$1:$DI$10000,42,0)))</f>
        <v/>
      </c>
      <c r="U8" s="35" t="str">
        <f>IF((VLOOKUP($A8,'[1]data aktuální'!$A$1:$DI$10000,43,0))=0,"",(VLOOKUP($A8,'[1]data aktuální'!$A$1:$DI$10000,43,0)))</f>
        <v/>
      </c>
      <c r="V8" s="35" t="str">
        <f>IF((VLOOKUP($A8,'[1]data aktuální'!$A$1:$DI$10000,44,0))=0,"",(VLOOKUP($A8,'[1]data aktuální'!$A$1:$DI$10000,44,0)))</f>
        <v/>
      </c>
      <c r="W8" s="35">
        <f>IF((VLOOKUP($A8,'[1]data aktuální'!$A$1:$DI$10000,45,0))=0,"",(VLOOKUP($A8,'[1]data aktuální'!$A$1:$DI$10000,45,0)))</f>
        <v>1</v>
      </c>
      <c r="X8" s="35" t="str">
        <f>IF((VLOOKUP($A8,'[1]data aktuální'!$A$1:$DI$10000,47,0))=0,"",(VLOOKUP($A8,'[1]data aktuální'!$A$1:$DI$10000,47,0)))</f>
        <v/>
      </c>
      <c r="Y8" s="35" t="str">
        <f>IF((VLOOKUP($A8,'[1]data aktuální'!$A$1:$DI$10000,48,0))=0,"",(VLOOKUP($A8,'[1]data aktuální'!$A$1:$DI$10000,48,0)))</f>
        <v/>
      </c>
      <c r="Z8" s="35" t="str">
        <f>IF((VLOOKUP($A8,'[1]data aktuální'!$A$1:$DI$10000,49,0))=0,"",(VLOOKUP($A8,'[1]data aktuální'!$A$1:$DI$10000,49,0)))</f>
        <v/>
      </c>
      <c r="AA8" s="35">
        <f>IF((VLOOKUP($A8,'[1]data aktuální'!$A$1:$DI$10000,50,0))=0,"",(VLOOKUP($A8,'[1]data aktuální'!$A$1:$DI$10000,50,0)))</f>
        <v>1</v>
      </c>
      <c r="AB8" s="35" t="str">
        <f>IF((VLOOKUP($A8,'[1]data aktuální'!$A$1:$DI$10000,52,0))=0,"",(VLOOKUP($A8,'[1]data aktuální'!$A$1:$DI$10000,52,0)))</f>
        <v/>
      </c>
      <c r="AC8" s="35" t="str">
        <f>IF((VLOOKUP($A8,'[1]data aktuální'!$A$1:$DI$10000,53,0))=0,"",(VLOOKUP($A8,'[1]data aktuální'!$A$1:$DI$10000,53,0)))</f>
        <v/>
      </c>
      <c r="AD8" s="35" t="str">
        <f>IF((VLOOKUP($A8,'[1]data aktuální'!$A$1:$DI$10000,54,0))=0,"",(VLOOKUP($A8,'[1]data aktuální'!$A$1:$DI$10000,54,0)))</f>
        <v/>
      </c>
      <c r="AE8" s="35">
        <f>IF((VLOOKUP($A8,'[1]data aktuální'!$A$1:$DI$10000,55,0))=0,"",(VLOOKUP($A8,'[1]data aktuální'!$A$1:$DI$10000,55,0)))</f>
        <v>1</v>
      </c>
      <c r="AF8" s="35" t="str">
        <f>IF((VLOOKUP($A8,'[1]data aktuální'!$A$1:$DI$10000,57,0))=0,"",(VLOOKUP($A8,'[1]data aktuální'!$A$1:$DI$10000,57,0)))</f>
        <v/>
      </c>
      <c r="AG8" s="35" t="str">
        <f>IF((VLOOKUP($A8,'[1]data aktuální'!$A$1:$DI$10000,58,0))=0,"",(VLOOKUP($A8,'[1]data aktuální'!$A$1:$DI$10000,58,0)))</f>
        <v/>
      </c>
      <c r="AH8" s="35" t="str">
        <f>IF((VLOOKUP($A8,'[1]data aktuální'!$A$1:$DI$10000,59,0))=0,"",(VLOOKUP($A8,'[1]data aktuální'!$A$1:$DI$10000,59,0)))</f>
        <v/>
      </c>
      <c r="AI8" s="35">
        <f>IF((VLOOKUP($A8,'[1]data aktuální'!$A$1:$DI$10000,60,0))=0,"",(VLOOKUP($A8,'[1]data aktuální'!$A$1:$DI$10000,60,0)))</f>
        <v>3</v>
      </c>
      <c r="AJ8" s="35" t="str">
        <f>IF((VLOOKUP($A8,'[1]data aktuální'!$A$1:$DI$10000,62,0))=0,"",(VLOOKUP($A8,'[1]data aktuální'!$A$1:$DI$10000,62,0)))</f>
        <v/>
      </c>
      <c r="AK8" s="35" t="str">
        <f>IF((VLOOKUP($A8,'[1]data aktuální'!$A$1:$DI$10000,63,0))=0,"",(VLOOKUP($A8,'[1]data aktuální'!$A$1:$DI$10000,63,0)))</f>
        <v/>
      </c>
      <c r="AL8" s="35" t="str">
        <f>IF((VLOOKUP($A8,'[1]data aktuální'!$A$1:$DI$10000,64,0))=0,"",(VLOOKUP($A8,'[1]data aktuální'!$A$1:$DI$10000,64,0)))</f>
        <v/>
      </c>
      <c r="AM8" s="35">
        <f>IF((VLOOKUP($A8,'[1]data aktuální'!$A$1:$DI$10000,65,0))=0,"",(VLOOKUP($A8,'[1]data aktuální'!$A$1:$DI$10000,65,0)))</f>
        <v>1</v>
      </c>
      <c r="AN8" s="33" t="str">
        <f>VLOOKUP(A8,'[1]data aktuální'!$A$2:$DI$10000,113,0)</f>
        <v>200 tis.m3 a více</v>
      </c>
    </row>
    <row r="9" spans="1:40" s="36" customFormat="1" x14ac:dyDescent="0.25">
      <c r="A9" s="36">
        <v>222</v>
      </c>
      <c r="B9" s="51" t="str">
        <f>(VLOOKUP($A9,'[1]data aktuální'!$A$1:$DI$10000,3,0))</f>
        <v>26420317</v>
      </c>
      <c r="C9" s="38" t="str">
        <f>(VLOOKUP($A9,'[1]data aktuální'!$A$1:$DI$10000,7,0))</f>
        <v>Lenzing Biocel Paskov a.s.</v>
      </c>
      <c r="D9" s="38" t="str">
        <f>IF((VLOOKUP($A9,'[1]data aktuální'!$A$1:$DI$10000,14,0))=0,"",(VLOOKUP($A9,'[1]data aktuální'!$A$1:$DI$10000,14,0)))</f>
        <v/>
      </c>
      <c r="E9" s="39">
        <f>(VLOOKUP($A9,'[1]data aktuální'!$A$1:$DI$10000,22,0))</f>
        <v>1050000</v>
      </c>
      <c r="F9" s="39">
        <f>(VLOOKUP($A9,'[1]data aktuální'!$A$1:$DI$10000,23,0))</f>
        <v>1045000</v>
      </c>
      <c r="G9" s="39">
        <f>(VLOOKUP($A9,'[1]data aktuální'!$A$1:$DI$10000,24,0))</f>
        <v>1140000</v>
      </c>
      <c r="H9" s="40" t="str">
        <f>IF((VLOOKUP($A9,'[1]data aktuální'!$A$1:$DI$10000,27,0))=0,"",(VLOOKUP($A9,'[1]data aktuální'!$A$1:$DI$10000,27,0)))</f>
        <v/>
      </c>
      <c r="I9" s="40" t="str">
        <f>IF((VLOOKUP($A9,'[1]data aktuální'!$A$1:$DI$10000,28,0))=0,"",(VLOOKUP($A9,'[1]data aktuální'!$A$1:$DI$10000,28,0)))</f>
        <v/>
      </c>
      <c r="J9" s="40" t="str">
        <f>IF((VLOOKUP($A9,'[1]data aktuální'!$A$1:$DI$10000,29,0))=0,"",(VLOOKUP($A9,'[1]data aktuální'!$A$1:$DI$10000,29,0)))</f>
        <v/>
      </c>
      <c r="K9" s="40">
        <f>IF((VLOOKUP($A9,'[1]data aktuální'!$A$1:$DI$10000,30,0))=0,"",(VLOOKUP($A9,'[1]data aktuální'!$A$1:$DI$10000,30,0)))</f>
        <v>100</v>
      </c>
      <c r="L9" s="40" t="str">
        <f>IF((VLOOKUP($A9,'[1]data aktuální'!$A$1:$DI$10000,32,0))=0,"",(VLOOKUP($A9,'[1]data aktuální'!$A$1:$DI$10000,32,0)))</f>
        <v/>
      </c>
      <c r="M9" s="40" t="str">
        <f>IF((VLOOKUP($A9,'[1]data aktuální'!$A$1:$DI$10000,33,0))=0,"",(VLOOKUP($A9,'[1]data aktuální'!$A$1:$DI$10000,33,0)))</f>
        <v/>
      </c>
      <c r="N9" s="40" t="str">
        <f>IF((VLOOKUP($A9,'[1]data aktuální'!$A$1:$DI$10000,34,0))=0,"",(VLOOKUP($A9,'[1]data aktuální'!$A$1:$DI$10000,34,0)))</f>
        <v/>
      </c>
      <c r="O9" s="40" t="str">
        <f>IF((VLOOKUP($A9,'[1]data aktuální'!$A$1:$DI$10000,35,0))=0,"",(VLOOKUP($A9,'[1]data aktuální'!$A$1:$DI$10000,35,0)))</f>
        <v/>
      </c>
      <c r="P9" s="40" t="str">
        <f>IF((VLOOKUP($A9,'[1]data aktuální'!$A$1:$DI$10000,37,0))=0,"",(VLOOKUP($A9,'[1]data aktuální'!$A$1:$DI$10000,37,0)))</f>
        <v/>
      </c>
      <c r="Q9" s="40" t="str">
        <f>IF((VLOOKUP($A9,'[1]data aktuální'!$A$1:$DI$10000,38,0))=0,"",(VLOOKUP($A9,'[1]data aktuální'!$A$1:$DI$10000,38,0)))</f>
        <v/>
      </c>
      <c r="R9" s="40" t="str">
        <f>IF((VLOOKUP($A9,'[1]data aktuální'!$A$1:$DI$10000,39,0))=0,"",(VLOOKUP($A9,'[1]data aktuální'!$A$1:$DI$10000,39,0)))</f>
        <v/>
      </c>
      <c r="S9" s="40" t="str">
        <f>IF((VLOOKUP($A9,'[1]data aktuální'!$A$1:$DI$10000,40,0))=0,"",(VLOOKUP($A9,'[1]data aktuální'!$A$1:$DI$10000,40,0)))</f>
        <v/>
      </c>
      <c r="T9" s="40" t="str">
        <f>IF((VLOOKUP($A9,'[1]data aktuální'!$A$1:$DI$10000,42,0))=0,"",(VLOOKUP($A9,'[1]data aktuální'!$A$1:$DI$10000,42,0)))</f>
        <v/>
      </c>
      <c r="U9" s="40" t="str">
        <f>IF((VLOOKUP($A9,'[1]data aktuální'!$A$1:$DI$10000,43,0))=0,"",(VLOOKUP($A9,'[1]data aktuální'!$A$1:$DI$10000,43,0)))</f>
        <v/>
      </c>
      <c r="V9" s="40" t="str">
        <f>IF((VLOOKUP($A9,'[1]data aktuální'!$A$1:$DI$10000,44,0))=0,"",(VLOOKUP($A9,'[1]data aktuální'!$A$1:$DI$10000,44,0)))</f>
        <v/>
      </c>
      <c r="W9" s="40" t="str">
        <f>IF((VLOOKUP($A9,'[1]data aktuální'!$A$1:$DI$10000,45,0))=0,"",(VLOOKUP($A9,'[1]data aktuální'!$A$1:$DI$10000,45,0)))</f>
        <v/>
      </c>
      <c r="X9" s="40" t="str">
        <f>IF((VLOOKUP($A9,'[1]data aktuální'!$A$1:$DI$10000,47,0))=0,"",(VLOOKUP($A9,'[1]data aktuální'!$A$1:$DI$10000,47,0)))</f>
        <v/>
      </c>
      <c r="Y9" s="40" t="str">
        <f>IF((VLOOKUP($A9,'[1]data aktuální'!$A$1:$DI$10000,48,0))=0,"",(VLOOKUP($A9,'[1]data aktuální'!$A$1:$DI$10000,48,0)))</f>
        <v/>
      </c>
      <c r="Z9" s="40" t="str">
        <f>IF((VLOOKUP($A9,'[1]data aktuální'!$A$1:$DI$10000,49,0))=0,"",(VLOOKUP($A9,'[1]data aktuální'!$A$1:$DI$10000,49,0)))</f>
        <v/>
      </c>
      <c r="AA9" s="40" t="str">
        <f>IF((VLOOKUP($A9,'[1]data aktuální'!$A$1:$DI$10000,50,0))=0,"",(VLOOKUP($A9,'[1]data aktuální'!$A$1:$DI$10000,50,0)))</f>
        <v/>
      </c>
      <c r="AB9" s="40" t="str">
        <f>IF((VLOOKUP($A9,'[1]data aktuální'!$A$1:$DI$10000,52,0))=0,"",(VLOOKUP($A9,'[1]data aktuální'!$A$1:$DI$10000,52,0)))</f>
        <v/>
      </c>
      <c r="AC9" s="40" t="str">
        <f>IF((VLOOKUP($A9,'[1]data aktuální'!$A$1:$DI$10000,53,0))=0,"",(VLOOKUP($A9,'[1]data aktuální'!$A$1:$DI$10000,53,0)))</f>
        <v/>
      </c>
      <c r="AD9" s="40" t="str">
        <f>IF((VLOOKUP($A9,'[1]data aktuální'!$A$1:$DI$10000,54,0))=0,"",(VLOOKUP($A9,'[1]data aktuální'!$A$1:$DI$10000,54,0)))</f>
        <v/>
      </c>
      <c r="AE9" s="40" t="str">
        <f>IF((VLOOKUP($A9,'[1]data aktuální'!$A$1:$DI$10000,55,0))=0,"",(VLOOKUP($A9,'[1]data aktuální'!$A$1:$DI$10000,55,0)))</f>
        <v/>
      </c>
      <c r="AF9" s="40" t="str">
        <f>IF((VLOOKUP($A9,'[1]data aktuální'!$A$1:$DI$10000,57,0))=0,"",(VLOOKUP($A9,'[1]data aktuální'!$A$1:$DI$10000,57,0)))</f>
        <v/>
      </c>
      <c r="AG9" s="40" t="str">
        <f>IF((VLOOKUP($A9,'[1]data aktuální'!$A$1:$DI$10000,58,0))=0,"",(VLOOKUP($A9,'[1]data aktuální'!$A$1:$DI$10000,58,0)))</f>
        <v/>
      </c>
      <c r="AH9" s="40" t="str">
        <f>IF((VLOOKUP($A9,'[1]data aktuální'!$A$1:$DI$10000,59,0))=0,"",(VLOOKUP($A9,'[1]data aktuální'!$A$1:$DI$10000,59,0)))</f>
        <v/>
      </c>
      <c r="AI9" s="40" t="str">
        <f>IF((VLOOKUP($A9,'[1]data aktuální'!$A$1:$DI$10000,60,0))=0,"",(VLOOKUP($A9,'[1]data aktuální'!$A$1:$DI$10000,60,0)))</f>
        <v/>
      </c>
      <c r="AJ9" s="40" t="str">
        <f>IF((VLOOKUP($A9,'[1]data aktuální'!$A$1:$DI$10000,62,0))=0,"",(VLOOKUP($A9,'[1]data aktuální'!$A$1:$DI$10000,62,0)))</f>
        <v/>
      </c>
      <c r="AK9" s="40" t="str">
        <f>IF((VLOOKUP($A9,'[1]data aktuální'!$A$1:$DI$10000,63,0))=0,"",(VLOOKUP($A9,'[1]data aktuální'!$A$1:$DI$10000,63,0)))</f>
        <v/>
      </c>
      <c r="AL9" s="40" t="str">
        <f>IF((VLOOKUP($A9,'[1]data aktuální'!$A$1:$DI$10000,64,0))=0,"",(VLOOKUP($A9,'[1]data aktuální'!$A$1:$DI$10000,64,0)))</f>
        <v/>
      </c>
      <c r="AM9" s="40" t="str">
        <f>IF((VLOOKUP($A9,'[1]data aktuální'!$A$1:$DI$10000,65,0))=0,"",(VLOOKUP($A9,'[1]data aktuální'!$A$1:$DI$10000,65,0)))</f>
        <v/>
      </c>
      <c r="AN9" s="38" t="str">
        <f>VLOOKUP(A9,'[1]data aktuální'!$A$2:$DI$10000,113,0)</f>
        <v>200 tis.m3 a více</v>
      </c>
    </row>
    <row r="10" spans="1:40" x14ac:dyDescent="0.25">
      <c r="A10">
        <v>282</v>
      </c>
      <c r="B10" s="52" t="str">
        <f>(VLOOKUP($A10,'[1]data aktuální'!$A$1:$DI$10000,3,0))</f>
        <v>26729407</v>
      </c>
      <c r="C10" s="33" t="str">
        <f>(VLOOKUP($A10,'[1]data aktuální'!$A$1:$DI$10000,7,0))</f>
        <v>Mayr-Melnhof Holz Paskov s.r.o.</v>
      </c>
      <c r="D10" s="33" t="str">
        <f>IF((VLOOKUP($A10,'[1]data aktuální'!$A$1:$DI$10000,14,0))=0,"",(VLOOKUP($A10,'[1]data aktuální'!$A$1:$DI$10000,14,0)))</f>
        <v/>
      </c>
      <c r="E10" s="34">
        <f>(VLOOKUP($A10,'[1]data aktuální'!$A$1:$DI$10000,22,0))</f>
        <v>1084778</v>
      </c>
      <c r="F10" s="34">
        <f>(VLOOKUP($A10,'[1]data aktuální'!$A$1:$DI$10000,23,0))</f>
        <v>794168</v>
      </c>
      <c r="G10" s="34">
        <f>(VLOOKUP($A10,'[1]data aktuální'!$A$1:$DI$10000,24,0))</f>
        <v>936853</v>
      </c>
      <c r="H10" s="35">
        <f>IF((VLOOKUP($A10,'[1]data aktuální'!$A$1:$DI$10000,27,0))=0,"",(VLOOKUP($A10,'[1]data aktuální'!$A$1:$DI$10000,27,0)))</f>
        <v>100</v>
      </c>
      <c r="I10" s="35" t="str">
        <f>IF((VLOOKUP($A10,'[1]data aktuální'!$A$1:$DI$10000,28,0))=0,"",(VLOOKUP($A10,'[1]data aktuální'!$A$1:$DI$10000,28,0)))</f>
        <v/>
      </c>
      <c r="J10" s="35" t="str">
        <f>IF((VLOOKUP($A10,'[1]data aktuální'!$A$1:$DI$10000,29,0))=0,"",(VLOOKUP($A10,'[1]data aktuální'!$A$1:$DI$10000,29,0)))</f>
        <v/>
      </c>
      <c r="K10" s="35" t="str">
        <f>IF((VLOOKUP($A10,'[1]data aktuální'!$A$1:$DI$10000,30,0))=0,"",(VLOOKUP($A10,'[1]data aktuální'!$A$1:$DI$10000,30,0)))</f>
        <v/>
      </c>
      <c r="L10" s="35" t="str">
        <f>IF((VLOOKUP($A10,'[1]data aktuální'!$A$1:$DI$10000,32,0))=0,"",(VLOOKUP($A10,'[1]data aktuální'!$A$1:$DI$10000,32,0)))</f>
        <v/>
      </c>
      <c r="M10" s="35" t="str">
        <f>IF((VLOOKUP($A10,'[1]data aktuální'!$A$1:$DI$10000,33,0))=0,"",(VLOOKUP($A10,'[1]data aktuální'!$A$1:$DI$10000,33,0)))</f>
        <v/>
      </c>
      <c r="N10" s="35" t="str">
        <f>IF((VLOOKUP($A10,'[1]data aktuální'!$A$1:$DI$10000,34,0))=0,"",(VLOOKUP($A10,'[1]data aktuální'!$A$1:$DI$10000,34,0)))</f>
        <v/>
      </c>
      <c r="O10" s="35" t="str">
        <f>IF((VLOOKUP($A10,'[1]data aktuální'!$A$1:$DI$10000,35,0))=0,"",(VLOOKUP($A10,'[1]data aktuální'!$A$1:$DI$10000,35,0)))</f>
        <v/>
      </c>
      <c r="P10" s="35" t="str">
        <f>IF((VLOOKUP($A10,'[1]data aktuální'!$A$1:$DI$10000,37,0))=0,"",(VLOOKUP($A10,'[1]data aktuální'!$A$1:$DI$10000,37,0)))</f>
        <v/>
      </c>
      <c r="Q10" s="35" t="str">
        <f>IF((VLOOKUP($A10,'[1]data aktuální'!$A$1:$DI$10000,38,0))=0,"",(VLOOKUP($A10,'[1]data aktuální'!$A$1:$DI$10000,38,0)))</f>
        <v/>
      </c>
      <c r="R10" s="35" t="str">
        <f>IF((VLOOKUP($A10,'[1]data aktuální'!$A$1:$DI$10000,39,0))=0,"",(VLOOKUP($A10,'[1]data aktuální'!$A$1:$DI$10000,39,0)))</f>
        <v/>
      </c>
      <c r="S10" s="35" t="str">
        <f>IF((VLOOKUP($A10,'[1]data aktuální'!$A$1:$DI$10000,40,0))=0,"",(VLOOKUP($A10,'[1]data aktuální'!$A$1:$DI$10000,40,0)))</f>
        <v/>
      </c>
      <c r="T10" s="35" t="str">
        <f>IF((VLOOKUP($A10,'[1]data aktuální'!$A$1:$DI$10000,42,0))=0,"",(VLOOKUP($A10,'[1]data aktuální'!$A$1:$DI$10000,42,0)))</f>
        <v/>
      </c>
      <c r="U10" s="35" t="str">
        <f>IF((VLOOKUP($A10,'[1]data aktuální'!$A$1:$DI$10000,43,0))=0,"",(VLOOKUP($A10,'[1]data aktuální'!$A$1:$DI$10000,43,0)))</f>
        <v/>
      </c>
      <c r="V10" s="35" t="str">
        <f>IF((VLOOKUP($A10,'[1]data aktuální'!$A$1:$DI$10000,44,0))=0,"",(VLOOKUP($A10,'[1]data aktuální'!$A$1:$DI$10000,44,0)))</f>
        <v/>
      </c>
      <c r="W10" s="35" t="str">
        <f>IF((VLOOKUP($A10,'[1]data aktuální'!$A$1:$DI$10000,45,0))=0,"",(VLOOKUP($A10,'[1]data aktuální'!$A$1:$DI$10000,45,0)))</f>
        <v/>
      </c>
      <c r="X10" s="35" t="str">
        <f>IF((VLOOKUP($A10,'[1]data aktuální'!$A$1:$DI$10000,47,0))=0,"",(VLOOKUP($A10,'[1]data aktuální'!$A$1:$DI$10000,47,0)))</f>
        <v/>
      </c>
      <c r="Y10" s="35" t="str">
        <f>IF((VLOOKUP($A10,'[1]data aktuální'!$A$1:$DI$10000,48,0))=0,"",(VLOOKUP($A10,'[1]data aktuální'!$A$1:$DI$10000,48,0)))</f>
        <v/>
      </c>
      <c r="Z10" s="35" t="str">
        <f>IF((VLOOKUP($A10,'[1]data aktuální'!$A$1:$DI$10000,49,0))=0,"",(VLOOKUP($A10,'[1]data aktuální'!$A$1:$DI$10000,49,0)))</f>
        <v/>
      </c>
      <c r="AA10" s="35" t="str">
        <f>IF((VLOOKUP($A10,'[1]data aktuální'!$A$1:$DI$10000,50,0))=0,"",(VLOOKUP($A10,'[1]data aktuální'!$A$1:$DI$10000,50,0)))</f>
        <v/>
      </c>
      <c r="AB10" s="35" t="str">
        <f>IF((VLOOKUP($A10,'[1]data aktuální'!$A$1:$DI$10000,52,0))=0,"",(VLOOKUP($A10,'[1]data aktuální'!$A$1:$DI$10000,52,0)))</f>
        <v/>
      </c>
      <c r="AC10" s="35" t="str">
        <f>IF((VLOOKUP($A10,'[1]data aktuální'!$A$1:$DI$10000,53,0))=0,"",(VLOOKUP($A10,'[1]data aktuální'!$A$1:$DI$10000,53,0)))</f>
        <v/>
      </c>
      <c r="AD10" s="35" t="str">
        <f>IF((VLOOKUP($A10,'[1]data aktuální'!$A$1:$DI$10000,54,0))=0,"",(VLOOKUP($A10,'[1]data aktuální'!$A$1:$DI$10000,54,0)))</f>
        <v/>
      </c>
      <c r="AE10" s="35" t="str">
        <f>IF((VLOOKUP($A10,'[1]data aktuální'!$A$1:$DI$10000,55,0))=0,"",(VLOOKUP($A10,'[1]data aktuální'!$A$1:$DI$10000,55,0)))</f>
        <v/>
      </c>
      <c r="AF10" s="35" t="str">
        <f>IF((VLOOKUP($A10,'[1]data aktuální'!$A$1:$DI$10000,57,0))=0,"",(VLOOKUP($A10,'[1]data aktuální'!$A$1:$DI$10000,57,0)))</f>
        <v/>
      </c>
      <c r="AG10" s="35" t="str">
        <f>IF((VLOOKUP($A10,'[1]data aktuální'!$A$1:$DI$10000,58,0))=0,"",(VLOOKUP($A10,'[1]data aktuální'!$A$1:$DI$10000,58,0)))</f>
        <v/>
      </c>
      <c r="AH10" s="35" t="str">
        <f>IF((VLOOKUP($A10,'[1]data aktuální'!$A$1:$DI$10000,59,0))=0,"",(VLOOKUP($A10,'[1]data aktuální'!$A$1:$DI$10000,59,0)))</f>
        <v/>
      </c>
      <c r="AI10" s="35" t="str">
        <f>IF((VLOOKUP($A10,'[1]data aktuální'!$A$1:$DI$10000,60,0))=0,"",(VLOOKUP($A10,'[1]data aktuální'!$A$1:$DI$10000,60,0)))</f>
        <v/>
      </c>
      <c r="AJ10" s="35" t="str">
        <f>IF((VLOOKUP($A10,'[1]data aktuální'!$A$1:$DI$10000,62,0))=0,"",(VLOOKUP($A10,'[1]data aktuální'!$A$1:$DI$10000,62,0)))</f>
        <v/>
      </c>
      <c r="AK10" s="35" t="str">
        <f>IF((VLOOKUP($A10,'[1]data aktuální'!$A$1:$DI$10000,63,0))=0,"",(VLOOKUP($A10,'[1]data aktuální'!$A$1:$DI$10000,63,0)))</f>
        <v/>
      </c>
      <c r="AL10" s="35" t="str">
        <f>IF((VLOOKUP($A10,'[1]data aktuální'!$A$1:$DI$10000,64,0))=0,"",(VLOOKUP($A10,'[1]data aktuální'!$A$1:$DI$10000,64,0)))</f>
        <v/>
      </c>
      <c r="AM10" s="35" t="str">
        <f>IF((VLOOKUP($A10,'[1]data aktuální'!$A$1:$DI$10000,65,0))=0,"",(VLOOKUP($A10,'[1]data aktuální'!$A$1:$DI$10000,65,0)))</f>
        <v/>
      </c>
      <c r="AN10" s="33" t="str">
        <f>VLOOKUP(A10,'[1]data aktuální'!$A$2:$DI$10000,113,0)</f>
        <v>200 tis.m3 a více</v>
      </c>
    </row>
    <row r="11" spans="1:40" s="36" customFormat="1" x14ac:dyDescent="0.25">
      <c r="A11" s="36">
        <v>291</v>
      </c>
      <c r="B11" s="51" t="str">
        <f>(VLOOKUP($A11,'[1]data aktuální'!$A$1:$DI$10000,3,0))</f>
        <v>22793895</v>
      </c>
      <c r="C11" s="38" t="str">
        <f>(VLOOKUP($A11,'[1]data aktuální'!$A$1:$DI$10000,7,0))</f>
        <v>LABE WOOD s.r.o.</v>
      </c>
      <c r="D11" s="38" t="str">
        <f>IF((VLOOKUP($A11,'[1]data aktuální'!$A$1:$DI$10000,14,0))=0,"",(VLOOKUP($A11,'[1]data aktuální'!$A$1:$DI$10000,14,0)))</f>
        <v/>
      </c>
      <c r="E11" s="39">
        <f>(VLOOKUP($A11,'[1]data aktuální'!$A$1:$DI$10000,22,0))</f>
        <v>850000</v>
      </c>
      <c r="F11" s="39">
        <f>(VLOOKUP($A11,'[1]data aktuální'!$A$1:$DI$10000,23,0))</f>
        <v>785000</v>
      </c>
      <c r="G11" s="39">
        <f>(VLOOKUP($A11,'[1]data aktuální'!$A$1:$DI$10000,24,0))</f>
        <v>840000</v>
      </c>
      <c r="H11" s="40">
        <f>IF((VLOOKUP($A11,'[1]data aktuální'!$A$1:$DI$10000,27,0))=0,"",(VLOOKUP($A11,'[1]data aktuální'!$A$1:$DI$10000,27,0)))</f>
        <v>95</v>
      </c>
      <c r="I11" s="40" t="str">
        <f>IF((VLOOKUP($A11,'[1]data aktuální'!$A$1:$DI$10000,28,0))=0,"",(VLOOKUP($A11,'[1]data aktuální'!$A$1:$DI$10000,28,0)))</f>
        <v/>
      </c>
      <c r="J11" s="40" t="str">
        <f>IF((VLOOKUP($A11,'[1]data aktuální'!$A$1:$DI$10000,29,0))=0,"",(VLOOKUP($A11,'[1]data aktuální'!$A$1:$DI$10000,29,0)))</f>
        <v/>
      </c>
      <c r="K11" s="40" t="str">
        <f>IF((VLOOKUP($A11,'[1]data aktuální'!$A$1:$DI$10000,30,0))=0,"",(VLOOKUP($A11,'[1]data aktuální'!$A$1:$DI$10000,30,0)))</f>
        <v/>
      </c>
      <c r="L11" s="40">
        <f>IF((VLOOKUP($A11,'[1]data aktuální'!$A$1:$DI$10000,32,0))=0,"",(VLOOKUP($A11,'[1]data aktuální'!$A$1:$DI$10000,32,0)))</f>
        <v>5</v>
      </c>
      <c r="M11" s="40" t="str">
        <f>IF((VLOOKUP($A11,'[1]data aktuální'!$A$1:$DI$10000,33,0))=0,"",(VLOOKUP($A11,'[1]data aktuální'!$A$1:$DI$10000,33,0)))</f>
        <v/>
      </c>
      <c r="N11" s="40" t="str">
        <f>IF((VLOOKUP($A11,'[1]data aktuální'!$A$1:$DI$10000,34,0))=0,"",(VLOOKUP($A11,'[1]data aktuální'!$A$1:$DI$10000,34,0)))</f>
        <v/>
      </c>
      <c r="O11" s="40" t="str">
        <f>IF((VLOOKUP($A11,'[1]data aktuální'!$A$1:$DI$10000,35,0))=0,"",(VLOOKUP($A11,'[1]data aktuální'!$A$1:$DI$10000,35,0)))</f>
        <v/>
      </c>
      <c r="P11" s="40" t="str">
        <f>IF((VLOOKUP($A11,'[1]data aktuální'!$A$1:$DI$10000,37,0))=0,"",(VLOOKUP($A11,'[1]data aktuální'!$A$1:$DI$10000,37,0)))</f>
        <v/>
      </c>
      <c r="Q11" s="40" t="str">
        <f>IF((VLOOKUP($A11,'[1]data aktuální'!$A$1:$DI$10000,38,0))=0,"",(VLOOKUP($A11,'[1]data aktuální'!$A$1:$DI$10000,38,0)))</f>
        <v/>
      </c>
      <c r="R11" s="40" t="str">
        <f>IF((VLOOKUP($A11,'[1]data aktuální'!$A$1:$DI$10000,39,0))=0,"",(VLOOKUP($A11,'[1]data aktuální'!$A$1:$DI$10000,39,0)))</f>
        <v/>
      </c>
      <c r="S11" s="40" t="str">
        <f>IF((VLOOKUP($A11,'[1]data aktuální'!$A$1:$DI$10000,40,0))=0,"",(VLOOKUP($A11,'[1]data aktuální'!$A$1:$DI$10000,40,0)))</f>
        <v/>
      </c>
      <c r="T11" s="40" t="str">
        <f>IF((VLOOKUP($A11,'[1]data aktuální'!$A$1:$DI$10000,42,0))=0,"",(VLOOKUP($A11,'[1]data aktuální'!$A$1:$DI$10000,42,0)))</f>
        <v/>
      </c>
      <c r="U11" s="40" t="str">
        <f>IF((VLOOKUP($A11,'[1]data aktuální'!$A$1:$DI$10000,43,0))=0,"",(VLOOKUP($A11,'[1]data aktuální'!$A$1:$DI$10000,43,0)))</f>
        <v/>
      </c>
      <c r="V11" s="40" t="str">
        <f>IF((VLOOKUP($A11,'[1]data aktuální'!$A$1:$DI$10000,44,0))=0,"",(VLOOKUP($A11,'[1]data aktuální'!$A$1:$DI$10000,44,0)))</f>
        <v/>
      </c>
      <c r="W11" s="40" t="str">
        <f>IF((VLOOKUP($A11,'[1]data aktuální'!$A$1:$DI$10000,45,0))=0,"",(VLOOKUP($A11,'[1]data aktuální'!$A$1:$DI$10000,45,0)))</f>
        <v/>
      </c>
      <c r="X11" s="40" t="str">
        <f>IF((VLOOKUP($A11,'[1]data aktuální'!$A$1:$DI$10000,47,0))=0,"",(VLOOKUP($A11,'[1]data aktuální'!$A$1:$DI$10000,47,0)))</f>
        <v/>
      </c>
      <c r="Y11" s="40" t="str">
        <f>IF((VLOOKUP($A11,'[1]data aktuální'!$A$1:$DI$10000,48,0))=0,"",(VLOOKUP($A11,'[1]data aktuální'!$A$1:$DI$10000,48,0)))</f>
        <v/>
      </c>
      <c r="Z11" s="40" t="str">
        <f>IF((VLOOKUP($A11,'[1]data aktuální'!$A$1:$DI$10000,49,0))=0,"",(VLOOKUP($A11,'[1]data aktuální'!$A$1:$DI$10000,49,0)))</f>
        <v/>
      </c>
      <c r="AA11" s="40" t="str">
        <f>IF((VLOOKUP($A11,'[1]data aktuální'!$A$1:$DI$10000,50,0))=0,"",(VLOOKUP($A11,'[1]data aktuální'!$A$1:$DI$10000,50,0)))</f>
        <v/>
      </c>
      <c r="AB11" s="40" t="str">
        <f>IF((VLOOKUP($A11,'[1]data aktuální'!$A$1:$DI$10000,52,0))=0,"",(VLOOKUP($A11,'[1]data aktuální'!$A$1:$DI$10000,52,0)))</f>
        <v/>
      </c>
      <c r="AC11" s="40" t="str">
        <f>IF((VLOOKUP($A11,'[1]data aktuální'!$A$1:$DI$10000,53,0))=0,"",(VLOOKUP($A11,'[1]data aktuální'!$A$1:$DI$10000,53,0)))</f>
        <v/>
      </c>
      <c r="AD11" s="40" t="str">
        <f>IF((VLOOKUP($A11,'[1]data aktuální'!$A$1:$DI$10000,54,0))=0,"",(VLOOKUP($A11,'[1]data aktuální'!$A$1:$DI$10000,54,0)))</f>
        <v/>
      </c>
      <c r="AE11" s="40" t="str">
        <f>IF((VLOOKUP($A11,'[1]data aktuální'!$A$1:$DI$10000,55,0))=0,"",(VLOOKUP($A11,'[1]data aktuální'!$A$1:$DI$10000,55,0)))</f>
        <v/>
      </c>
      <c r="AF11" s="40" t="str">
        <f>IF((VLOOKUP($A11,'[1]data aktuální'!$A$1:$DI$10000,57,0))=0,"",(VLOOKUP($A11,'[1]data aktuální'!$A$1:$DI$10000,57,0)))</f>
        <v/>
      </c>
      <c r="AG11" s="40" t="str">
        <f>IF((VLOOKUP($A11,'[1]data aktuální'!$A$1:$DI$10000,58,0))=0,"",(VLOOKUP($A11,'[1]data aktuální'!$A$1:$DI$10000,58,0)))</f>
        <v/>
      </c>
      <c r="AH11" s="40" t="str">
        <f>IF((VLOOKUP($A11,'[1]data aktuální'!$A$1:$DI$10000,59,0))=0,"",(VLOOKUP($A11,'[1]data aktuální'!$A$1:$DI$10000,59,0)))</f>
        <v/>
      </c>
      <c r="AI11" s="40" t="str">
        <f>IF((VLOOKUP($A11,'[1]data aktuální'!$A$1:$DI$10000,60,0))=0,"",(VLOOKUP($A11,'[1]data aktuální'!$A$1:$DI$10000,60,0)))</f>
        <v/>
      </c>
      <c r="AJ11" s="40" t="str">
        <f>IF((VLOOKUP($A11,'[1]data aktuální'!$A$1:$DI$10000,62,0))=0,"",(VLOOKUP($A11,'[1]data aktuální'!$A$1:$DI$10000,62,0)))</f>
        <v/>
      </c>
      <c r="AK11" s="40" t="str">
        <f>IF((VLOOKUP($A11,'[1]data aktuální'!$A$1:$DI$10000,63,0))=0,"",(VLOOKUP($A11,'[1]data aktuální'!$A$1:$DI$10000,63,0)))</f>
        <v/>
      </c>
      <c r="AL11" s="40" t="str">
        <f>IF((VLOOKUP($A11,'[1]data aktuální'!$A$1:$DI$10000,64,0))=0,"",(VLOOKUP($A11,'[1]data aktuální'!$A$1:$DI$10000,64,0)))</f>
        <v/>
      </c>
      <c r="AM11" s="40" t="str">
        <f>IF((VLOOKUP($A11,'[1]data aktuální'!$A$1:$DI$10000,65,0))=0,"",(VLOOKUP($A11,'[1]data aktuální'!$A$1:$DI$10000,65,0)))</f>
        <v/>
      </c>
      <c r="AN11" s="38" t="str">
        <f>VLOOKUP(A11,'[1]data aktuální'!$A$2:$DI$10000,113,0)</f>
        <v>200 tis.m3 a více</v>
      </c>
    </row>
    <row r="12" spans="1:40" x14ac:dyDescent="0.25">
      <c r="A12">
        <v>390</v>
      </c>
      <c r="B12" s="52" t="str">
        <f>(VLOOKUP($A12,'[1]data aktuální'!$A$1:$DI$10000,3,0))</f>
        <v>45349711</v>
      </c>
      <c r="C12" s="33" t="str">
        <f>(VLOOKUP($A12,'[1]data aktuální'!$A$1:$DI$10000,7,0))</f>
        <v>Pfeifer Holz s.r.o</v>
      </c>
      <c r="D12" s="33" t="str">
        <f>IF((VLOOKUP($A12,'[1]data aktuální'!$A$1:$DI$10000,14,0))=0,"",(VLOOKUP($A12,'[1]data aktuální'!$A$1:$DI$10000,14,0)))</f>
        <v/>
      </c>
      <c r="E12" s="34">
        <f>(VLOOKUP($A12,'[1]data aktuální'!$A$1:$DI$10000,22,0))</f>
        <v>781000</v>
      </c>
      <c r="F12" s="34">
        <f>(VLOOKUP($A12,'[1]data aktuální'!$A$1:$DI$10000,23,0))</f>
        <v>811000</v>
      </c>
      <c r="G12" s="34">
        <f>(VLOOKUP($A12,'[1]data aktuální'!$A$1:$DI$10000,24,0))</f>
        <v>826000</v>
      </c>
      <c r="H12" s="35">
        <f>IF((VLOOKUP($A12,'[1]data aktuální'!$A$1:$DI$10000,27,0))=0,"",(VLOOKUP($A12,'[1]data aktuální'!$A$1:$DI$10000,27,0)))</f>
        <v>96</v>
      </c>
      <c r="I12" s="35">
        <f>IF((VLOOKUP($A12,'[1]data aktuální'!$A$1:$DI$10000,28,0))=0,"",(VLOOKUP($A12,'[1]data aktuální'!$A$1:$DI$10000,28,0)))</f>
        <v>4</v>
      </c>
      <c r="J12" s="35" t="str">
        <f>IF((VLOOKUP($A12,'[1]data aktuální'!$A$1:$DI$10000,29,0))=0,"",(VLOOKUP($A12,'[1]data aktuální'!$A$1:$DI$10000,29,0)))</f>
        <v/>
      </c>
      <c r="K12" s="35" t="str">
        <f>IF((VLOOKUP($A12,'[1]data aktuální'!$A$1:$DI$10000,30,0))=0,"",(VLOOKUP($A12,'[1]data aktuální'!$A$1:$DI$10000,30,0)))</f>
        <v/>
      </c>
      <c r="L12" s="35" t="str">
        <f>IF((VLOOKUP($A12,'[1]data aktuální'!$A$1:$DI$10000,32,0))=0,"",(VLOOKUP($A12,'[1]data aktuální'!$A$1:$DI$10000,32,0)))</f>
        <v/>
      </c>
      <c r="M12" s="35" t="str">
        <f>IF((VLOOKUP($A12,'[1]data aktuální'!$A$1:$DI$10000,33,0))=0,"",(VLOOKUP($A12,'[1]data aktuální'!$A$1:$DI$10000,33,0)))</f>
        <v/>
      </c>
      <c r="N12" s="35" t="str">
        <f>IF((VLOOKUP($A12,'[1]data aktuální'!$A$1:$DI$10000,34,0))=0,"",(VLOOKUP($A12,'[1]data aktuální'!$A$1:$DI$10000,34,0)))</f>
        <v/>
      </c>
      <c r="O12" s="35" t="str">
        <f>IF((VLOOKUP($A12,'[1]data aktuální'!$A$1:$DI$10000,35,0))=0,"",(VLOOKUP($A12,'[1]data aktuální'!$A$1:$DI$10000,35,0)))</f>
        <v/>
      </c>
      <c r="P12" s="35" t="str">
        <f>IF((VLOOKUP($A12,'[1]data aktuální'!$A$1:$DI$10000,37,0))=0,"",(VLOOKUP($A12,'[1]data aktuální'!$A$1:$DI$10000,37,0)))</f>
        <v/>
      </c>
      <c r="Q12" s="35" t="str">
        <f>IF((VLOOKUP($A12,'[1]data aktuální'!$A$1:$DI$10000,38,0))=0,"",(VLOOKUP($A12,'[1]data aktuální'!$A$1:$DI$10000,38,0)))</f>
        <v/>
      </c>
      <c r="R12" s="35" t="str">
        <f>IF((VLOOKUP($A12,'[1]data aktuální'!$A$1:$DI$10000,39,0))=0,"",(VLOOKUP($A12,'[1]data aktuální'!$A$1:$DI$10000,39,0)))</f>
        <v/>
      </c>
      <c r="S12" s="35" t="str">
        <f>IF((VLOOKUP($A12,'[1]data aktuální'!$A$1:$DI$10000,40,0))=0,"",(VLOOKUP($A12,'[1]data aktuální'!$A$1:$DI$10000,40,0)))</f>
        <v/>
      </c>
      <c r="T12" s="35" t="str">
        <f>IF((VLOOKUP($A12,'[1]data aktuální'!$A$1:$DI$10000,42,0))=0,"",(VLOOKUP($A12,'[1]data aktuální'!$A$1:$DI$10000,42,0)))</f>
        <v/>
      </c>
      <c r="U12" s="35" t="str">
        <f>IF((VLOOKUP($A12,'[1]data aktuální'!$A$1:$DI$10000,43,0))=0,"",(VLOOKUP($A12,'[1]data aktuální'!$A$1:$DI$10000,43,0)))</f>
        <v/>
      </c>
      <c r="V12" s="35" t="str">
        <f>IF((VLOOKUP($A12,'[1]data aktuální'!$A$1:$DI$10000,44,0))=0,"",(VLOOKUP($A12,'[1]data aktuální'!$A$1:$DI$10000,44,0)))</f>
        <v/>
      </c>
      <c r="W12" s="35" t="str">
        <f>IF((VLOOKUP($A12,'[1]data aktuální'!$A$1:$DI$10000,45,0))=0,"",(VLOOKUP($A12,'[1]data aktuální'!$A$1:$DI$10000,45,0)))</f>
        <v/>
      </c>
      <c r="X12" s="35" t="str">
        <f>IF((VLOOKUP($A12,'[1]data aktuální'!$A$1:$DI$10000,47,0))=0,"",(VLOOKUP($A12,'[1]data aktuální'!$A$1:$DI$10000,47,0)))</f>
        <v/>
      </c>
      <c r="Y12" s="35" t="str">
        <f>IF((VLOOKUP($A12,'[1]data aktuální'!$A$1:$DI$10000,48,0))=0,"",(VLOOKUP($A12,'[1]data aktuální'!$A$1:$DI$10000,48,0)))</f>
        <v/>
      </c>
      <c r="Z12" s="35" t="str">
        <f>IF((VLOOKUP($A12,'[1]data aktuální'!$A$1:$DI$10000,49,0))=0,"",(VLOOKUP($A12,'[1]data aktuální'!$A$1:$DI$10000,49,0)))</f>
        <v/>
      </c>
      <c r="AA12" s="35" t="str">
        <f>IF((VLOOKUP($A12,'[1]data aktuální'!$A$1:$DI$10000,50,0))=0,"",(VLOOKUP($A12,'[1]data aktuální'!$A$1:$DI$10000,50,0)))</f>
        <v/>
      </c>
      <c r="AB12" s="35" t="str">
        <f>IF((VLOOKUP($A12,'[1]data aktuální'!$A$1:$DI$10000,52,0))=0,"",(VLOOKUP($A12,'[1]data aktuální'!$A$1:$DI$10000,52,0)))</f>
        <v/>
      </c>
      <c r="AC12" s="35" t="str">
        <f>IF((VLOOKUP($A12,'[1]data aktuální'!$A$1:$DI$10000,53,0))=0,"",(VLOOKUP($A12,'[1]data aktuální'!$A$1:$DI$10000,53,0)))</f>
        <v/>
      </c>
      <c r="AD12" s="35" t="str">
        <f>IF((VLOOKUP($A12,'[1]data aktuální'!$A$1:$DI$10000,54,0))=0,"",(VLOOKUP($A12,'[1]data aktuální'!$A$1:$DI$10000,54,0)))</f>
        <v/>
      </c>
      <c r="AE12" s="35" t="str">
        <f>IF((VLOOKUP($A12,'[1]data aktuální'!$A$1:$DI$10000,55,0))=0,"",(VLOOKUP($A12,'[1]data aktuální'!$A$1:$DI$10000,55,0)))</f>
        <v/>
      </c>
      <c r="AF12" s="35" t="str">
        <f>IF((VLOOKUP($A12,'[1]data aktuální'!$A$1:$DI$10000,57,0))=0,"",(VLOOKUP($A12,'[1]data aktuální'!$A$1:$DI$10000,57,0)))</f>
        <v/>
      </c>
      <c r="AG12" s="35" t="str">
        <f>IF((VLOOKUP($A12,'[1]data aktuální'!$A$1:$DI$10000,58,0))=0,"",(VLOOKUP($A12,'[1]data aktuální'!$A$1:$DI$10000,58,0)))</f>
        <v/>
      </c>
      <c r="AH12" s="35" t="str">
        <f>IF((VLOOKUP($A12,'[1]data aktuální'!$A$1:$DI$10000,59,0))=0,"",(VLOOKUP($A12,'[1]data aktuální'!$A$1:$DI$10000,59,0)))</f>
        <v/>
      </c>
      <c r="AI12" s="35" t="str">
        <f>IF((VLOOKUP($A12,'[1]data aktuální'!$A$1:$DI$10000,60,0))=0,"",(VLOOKUP($A12,'[1]data aktuální'!$A$1:$DI$10000,60,0)))</f>
        <v/>
      </c>
      <c r="AJ12" s="35" t="str">
        <f>IF((VLOOKUP($A12,'[1]data aktuální'!$A$1:$DI$10000,62,0))=0,"",(VLOOKUP($A12,'[1]data aktuální'!$A$1:$DI$10000,62,0)))</f>
        <v/>
      </c>
      <c r="AK12" s="35" t="str">
        <f>IF((VLOOKUP($A12,'[1]data aktuální'!$A$1:$DI$10000,63,0))=0,"",(VLOOKUP($A12,'[1]data aktuální'!$A$1:$DI$10000,63,0)))</f>
        <v/>
      </c>
      <c r="AL12" s="35" t="str">
        <f>IF((VLOOKUP($A12,'[1]data aktuální'!$A$1:$DI$10000,64,0))=0,"",(VLOOKUP($A12,'[1]data aktuální'!$A$1:$DI$10000,64,0)))</f>
        <v/>
      </c>
      <c r="AM12" s="35" t="str">
        <f>IF((VLOOKUP($A12,'[1]data aktuální'!$A$1:$DI$10000,65,0))=0,"",(VLOOKUP($A12,'[1]data aktuální'!$A$1:$DI$10000,65,0)))</f>
        <v/>
      </c>
      <c r="AN12" s="33" t="str">
        <f>VLOOKUP(A12,'[1]data aktuální'!$A$2:$DI$10000,113,0)</f>
        <v>200 tis.m3 a více</v>
      </c>
    </row>
    <row r="13" spans="1:40" s="36" customFormat="1" x14ac:dyDescent="0.25">
      <c r="A13" s="36">
        <v>364</v>
      </c>
      <c r="B13" s="51" t="str">
        <f>(VLOOKUP($A13,'[1]data aktuální'!$A$1:$DI$10000,3,0))</f>
        <v>25264605</v>
      </c>
      <c r="C13" s="38" t="str">
        <f>(VLOOKUP($A13,'[1]data aktuální'!$A$1:$DI$10000,7,0))</f>
        <v>Stora Enso Wood Products Ždírec  s.r.o.</v>
      </c>
      <c r="D13" s="38" t="str">
        <f>IF((VLOOKUP($A13,'[1]data aktuální'!$A$1:$DI$10000,14,0))=0,"",(VLOOKUP($A13,'[1]data aktuální'!$A$1:$DI$10000,14,0)))</f>
        <v/>
      </c>
      <c r="E13" s="39">
        <f>(VLOOKUP($A13,'[1]data aktuální'!$A$1:$DI$10000,22,0))</f>
        <v>885769</v>
      </c>
      <c r="F13" s="39">
        <f>(VLOOKUP($A13,'[1]data aktuální'!$A$1:$DI$10000,23,0))</f>
        <v>794097</v>
      </c>
      <c r="G13" s="39">
        <f>(VLOOKUP($A13,'[1]data aktuální'!$A$1:$DI$10000,24,0))</f>
        <v>779219</v>
      </c>
      <c r="H13" s="40">
        <f>IF((VLOOKUP($A13,'[1]data aktuální'!$A$1:$DI$10000,27,0))=0,"",(VLOOKUP($A13,'[1]data aktuální'!$A$1:$DI$10000,27,0)))</f>
        <v>97</v>
      </c>
      <c r="I13" s="40" t="str">
        <f>IF((VLOOKUP($A13,'[1]data aktuální'!$A$1:$DI$10000,28,0))=0,"",(VLOOKUP($A13,'[1]data aktuální'!$A$1:$DI$10000,28,0)))</f>
        <v/>
      </c>
      <c r="J13" s="40" t="str">
        <f>IF((VLOOKUP($A13,'[1]data aktuální'!$A$1:$DI$10000,29,0))=0,"",(VLOOKUP($A13,'[1]data aktuální'!$A$1:$DI$10000,29,0)))</f>
        <v/>
      </c>
      <c r="K13" s="40" t="str">
        <f>IF((VLOOKUP($A13,'[1]data aktuální'!$A$1:$DI$10000,30,0))=0,"",(VLOOKUP($A13,'[1]data aktuální'!$A$1:$DI$10000,30,0)))</f>
        <v/>
      </c>
      <c r="L13" s="40">
        <f>IF((VLOOKUP($A13,'[1]data aktuální'!$A$1:$DI$10000,32,0))=0,"",(VLOOKUP($A13,'[1]data aktuální'!$A$1:$DI$10000,32,0)))</f>
        <v>3</v>
      </c>
      <c r="M13" s="40" t="str">
        <f>IF((VLOOKUP($A13,'[1]data aktuální'!$A$1:$DI$10000,33,0))=0,"",(VLOOKUP($A13,'[1]data aktuální'!$A$1:$DI$10000,33,0)))</f>
        <v/>
      </c>
      <c r="N13" s="40" t="str">
        <f>IF((VLOOKUP($A13,'[1]data aktuální'!$A$1:$DI$10000,34,0))=0,"",(VLOOKUP($A13,'[1]data aktuální'!$A$1:$DI$10000,34,0)))</f>
        <v/>
      </c>
      <c r="O13" s="40" t="str">
        <f>IF((VLOOKUP($A13,'[1]data aktuální'!$A$1:$DI$10000,35,0))=0,"",(VLOOKUP($A13,'[1]data aktuální'!$A$1:$DI$10000,35,0)))</f>
        <v/>
      </c>
      <c r="P13" s="40" t="str">
        <f>IF((VLOOKUP($A13,'[1]data aktuální'!$A$1:$DI$10000,37,0))=0,"",(VLOOKUP($A13,'[1]data aktuální'!$A$1:$DI$10000,37,0)))</f>
        <v/>
      </c>
      <c r="Q13" s="40" t="str">
        <f>IF((VLOOKUP($A13,'[1]data aktuální'!$A$1:$DI$10000,38,0))=0,"",(VLOOKUP($A13,'[1]data aktuální'!$A$1:$DI$10000,38,0)))</f>
        <v/>
      </c>
      <c r="R13" s="40" t="str">
        <f>IF((VLOOKUP($A13,'[1]data aktuální'!$A$1:$DI$10000,39,0))=0,"",(VLOOKUP($A13,'[1]data aktuální'!$A$1:$DI$10000,39,0)))</f>
        <v/>
      </c>
      <c r="S13" s="40" t="str">
        <f>IF((VLOOKUP($A13,'[1]data aktuální'!$A$1:$DI$10000,40,0))=0,"",(VLOOKUP($A13,'[1]data aktuální'!$A$1:$DI$10000,40,0)))</f>
        <v/>
      </c>
      <c r="T13" s="40" t="str">
        <f>IF((VLOOKUP($A13,'[1]data aktuální'!$A$1:$DI$10000,42,0))=0,"",(VLOOKUP($A13,'[1]data aktuální'!$A$1:$DI$10000,42,0)))</f>
        <v/>
      </c>
      <c r="U13" s="40" t="str">
        <f>IF((VLOOKUP($A13,'[1]data aktuální'!$A$1:$DI$10000,43,0))=0,"",(VLOOKUP($A13,'[1]data aktuální'!$A$1:$DI$10000,43,0)))</f>
        <v/>
      </c>
      <c r="V13" s="40" t="str">
        <f>IF((VLOOKUP($A13,'[1]data aktuální'!$A$1:$DI$10000,44,0))=0,"",(VLOOKUP($A13,'[1]data aktuální'!$A$1:$DI$10000,44,0)))</f>
        <v/>
      </c>
      <c r="W13" s="40" t="str">
        <f>IF((VLOOKUP($A13,'[1]data aktuální'!$A$1:$DI$10000,45,0))=0,"",(VLOOKUP($A13,'[1]data aktuální'!$A$1:$DI$10000,45,0)))</f>
        <v/>
      </c>
      <c r="X13" s="40" t="str">
        <f>IF((VLOOKUP($A13,'[1]data aktuální'!$A$1:$DI$10000,47,0))=0,"",(VLOOKUP($A13,'[1]data aktuální'!$A$1:$DI$10000,47,0)))</f>
        <v/>
      </c>
      <c r="Y13" s="40" t="str">
        <f>IF((VLOOKUP($A13,'[1]data aktuální'!$A$1:$DI$10000,48,0))=0,"",(VLOOKUP($A13,'[1]data aktuální'!$A$1:$DI$10000,48,0)))</f>
        <v/>
      </c>
      <c r="Z13" s="40" t="str">
        <f>IF((VLOOKUP($A13,'[1]data aktuální'!$A$1:$DI$10000,49,0))=0,"",(VLOOKUP($A13,'[1]data aktuální'!$A$1:$DI$10000,49,0)))</f>
        <v/>
      </c>
      <c r="AA13" s="40" t="str">
        <f>IF((VLOOKUP($A13,'[1]data aktuální'!$A$1:$DI$10000,50,0))=0,"",(VLOOKUP($A13,'[1]data aktuální'!$A$1:$DI$10000,50,0)))</f>
        <v/>
      </c>
      <c r="AB13" s="40" t="str">
        <f>IF((VLOOKUP($A13,'[1]data aktuální'!$A$1:$DI$10000,52,0))=0,"",(VLOOKUP($A13,'[1]data aktuální'!$A$1:$DI$10000,52,0)))</f>
        <v/>
      </c>
      <c r="AC13" s="40" t="str">
        <f>IF((VLOOKUP($A13,'[1]data aktuální'!$A$1:$DI$10000,53,0))=0,"",(VLOOKUP($A13,'[1]data aktuální'!$A$1:$DI$10000,53,0)))</f>
        <v/>
      </c>
      <c r="AD13" s="40" t="str">
        <f>IF((VLOOKUP($A13,'[1]data aktuální'!$A$1:$DI$10000,54,0))=0,"",(VLOOKUP($A13,'[1]data aktuální'!$A$1:$DI$10000,54,0)))</f>
        <v/>
      </c>
      <c r="AE13" s="40" t="str">
        <f>IF((VLOOKUP($A13,'[1]data aktuální'!$A$1:$DI$10000,55,0))=0,"",(VLOOKUP($A13,'[1]data aktuální'!$A$1:$DI$10000,55,0)))</f>
        <v/>
      </c>
      <c r="AF13" s="40" t="str">
        <f>IF((VLOOKUP($A13,'[1]data aktuální'!$A$1:$DI$10000,57,0))=0,"",(VLOOKUP($A13,'[1]data aktuální'!$A$1:$DI$10000,57,0)))</f>
        <v/>
      </c>
      <c r="AG13" s="40" t="str">
        <f>IF((VLOOKUP($A13,'[1]data aktuální'!$A$1:$DI$10000,58,0))=0,"",(VLOOKUP($A13,'[1]data aktuální'!$A$1:$DI$10000,58,0)))</f>
        <v/>
      </c>
      <c r="AH13" s="40" t="str">
        <f>IF((VLOOKUP($A13,'[1]data aktuální'!$A$1:$DI$10000,59,0))=0,"",(VLOOKUP($A13,'[1]data aktuální'!$A$1:$DI$10000,59,0)))</f>
        <v/>
      </c>
      <c r="AI13" s="40" t="str">
        <f>IF((VLOOKUP($A13,'[1]data aktuální'!$A$1:$DI$10000,60,0))=0,"",(VLOOKUP($A13,'[1]data aktuální'!$A$1:$DI$10000,60,0)))</f>
        <v/>
      </c>
      <c r="AJ13" s="40" t="str">
        <f>IF((VLOOKUP($A13,'[1]data aktuální'!$A$1:$DI$10000,62,0))=0,"",(VLOOKUP($A13,'[1]data aktuální'!$A$1:$DI$10000,62,0)))</f>
        <v/>
      </c>
      <c r="AK13" s="40" t="str">
        <f>IF((VLOOKUP($A13,'[1]data aktuální'!$A$1:$DI$10000,63,0))=0,"",(VLOOKUP($A13,'[1]data aktuální'!$A$1:$DI$10000,63,0)))</f>
        <v/>
      </c>
      <c r="AL13" s="40" t="str">
        <f>IF((VLOOKUP($A13,'[1]data aktuální'!$A$1:$DI$10000,64,0))=0,"",(VLOOKUP($A13,'[1]data aktuální'!$A$1:$DI$10000,64,0)))</f>
        <v/>
      </c>
      <c r="AM13" s="40" t="str">
        <f>IF((VLOOKUP($A13,'[1]data aktuální'!$A$1:$DI$10000,65,0))=0,"",(VLOOKUP($A13,'[1]data aktuální'!$A$1:$DI$10000,65,0)))</f>
        <v/>
      </c>
      <c r="AN13" s="38" t="str">
        <f>VLOOKUP(A13,'[1]data aktuální'!$A$2:$DI$10000,113,0)</f>
        <v>200 tis.m3 a více</v>
      </c>
    </row>
    <row r="14" spans="1:40" x14ac:dyDescent="0.25">
      <c r="A14">
        <v>301</v>
      </c>
      <c r="B14" s="52" t="str">
        <f>(VLOOKUP($A14,'[1]data aktuální'!$A$1:$DI$10000,3,0))</f>
        <v>64361179</v>
      </c>
      <c r="C14" s="33" t="str">
        <f>(VLOOKUP($A14,'[1]data aktuální'!$A$1:$DI$10000,7,0))</f>
        <v>Stora Enso Wood Products Planá  s.r.o.</v>
      </c>
      <c r="D14" s="33" t="str">
        <f>IF((VLOOKUP($A14,'[1]data aktuální'!$A$1:$DI$10000,14,0))=0,"",(VLOOKUP($A14,'[1]data aktuální'!$A$1:$DI$10000,14,0)))</f>
        <v/>
      </c>
      <c r="E14" s="34">
        <f>(VLOOKUP($A14,'[1]data aktuální'!$A$1:$DI$10000,22,0))</f>
        <v>616314</v>
      </c>
      <c r="F14" s="34">
        <f>(VLOOKUP($A14,'[1]data aktuální'!$A$1:$DI$10000,23,0))</f>
        <v>550467</v>
      </c>
      <c r="G14" s="34">
        <f>(VLOOKUP($A14,'[1]data aktuální'!$A$1:$DI$10000,24,0))</f>
        <v>574330</v>
      </c>
      <c r="H14" s="35">
        <f>IF((VLOOKUP($A14,'[1]data aktuální'!$A$1:$DI$10000,27,0))=0,"",(VLOOKUP($A14,'[1]data aktuální'!$A$1:$DI$10000,27,0)))</f>
        <v>73</v>
      </c>
      <c r="I14" s="35" t="str">
        <f>IF((VLOOKUP($A14,'[1]data aktuální'!$A$1:$DI$10000,28,0))=0,"",(VLOOKUP($A14,'[1]data aktuální'!$A$1:$DI$10000,28,0)))</f>
        <v/>
      </c>
      <c r="J14" s="35" t="str">
        <f>IF((VLOOKUP($A14,'[1]data aktuální'!$A$1:$DI$10000,29,0))=0,"",(VLOOKUP($A14,'[1]data aktuální'!$A$1:$DI$10000,29,0)))</f>
        <v/>
      </c>
      <c r="K14" s="35" t="str">
        <f>IF((VLOOKUP($A14,'[1]data aktuální'!$A$1:$DI$10000,30,0))=0,"",(VLOOKUP($A14,'[1]data aktuální'!$A$1:$DI$10000,30,0)))</f>
        <v/>
      </c>
      <c r="L14" s="35">
        <f>IF((VLOOKUP($A14,'[1]data aktuální'!$A$1:$DI$10000,32,0))=0,"",(VLOOKUP($A14,'[1]data aktuální'!$A$1:$DI$10000,32,0)))</f>
        <v>27</v>
      </c>
      <c r="M14" s="35" t="str">
        <f>IF((VLOOKUP($A14,'[1]data aktuální'!$A$1:$DI$10000,33,0))=0,"",(VLOOKUP($A14,'[1]data aktuální'!$A$1:$DI$10000,33,0)))</f>
        <v/>
      </c>
      <c r="N14" s="35" t="str">
        <f>IF((VLOOKUP($A14,'[1]data aktuální'!$A$1:$DI$10000,34,0))=0,"",(VLOOKUP($A14,'[1]data aktuální'!$A$1:$DI$10000,34,0)))</f>
        <v/>
      </c>
      <c r="O14" s="35" t="str">
        <f>IF((VLOOKUP($A14,'[1]data aktuální'!$A$1:$DI$10000,35,0))=0,"",(VLOOKUP($A14,'[1]data aktuální'!$A$1:$DI$10000,35,0)))</f>
        <v/>
      </c>
      <c r="P14" s="35" t="str">
        <f>IF((VLOOKUP($A14,'[1]data aktuální'!$A$1:$DI$10000,37,0))=0,"",(VLOOKUP($A14,'[1]data aktuální'!$A$1:$DI$10000,37,0)))</f>
        <v/>
      </c>
      <c r="Q14" s="35" t="str">
        <f>IF((VLOOKUP($A14,'[1]data aktuální'!$A$1:$DI$10000,38,0))=0,"",(VLOOKUP($A14,'[1]data aktuální'!$A$1:$DI$10000,38,0)))</f>
        <v/>
      </c>
      <c r="R14" s="35" t="str">
        <f>IF((VLOOKUP($A14,'[1]data aktuální'!$A$1:$DI$10000,39,0))=0,"",(VLOOKUP($A14,'[1]data aktuální'!$A$1:$DI$10000,39,0)))</f>
        <v/>
      </c>
      <c r="S14" s="35" t="str">
        <f>IF((VLOOKUP($A14,'[1]data aktuální'!$A$1:$DI$10000,40,0))=0,"",(VLOOKUP($A14,'[1]data aktuální'!$A$1:$DI$10000,40,0)))</f>
        <v/>
      </c>
      <c r="T14" s="35" t="str">
        <f>IF((VLOOKUP($A14,'[1]data aktuální'!$A$1:$DI$10000,42,0))=0,"",(VLOOKUP($A14,'[1]data aktuální'!$A$1:$DI$10000,42,0)))</f>
        <v/>
      </c>
      <c r="U14" s="35" t="str">
        <f>IF((VLOOKUP($A14,'[1]data aktuální'!$A$1:$DI$10000,43,0))=0,"",(VLOOKUP($A14,'[1]data aktuální'!$A$1:$DI$10000,43,0)))</f>
        <v/>
      </c>
      <c r="V14" s="35" t="str">
        <f>IF((VLOOKUP($A14,'[1]data aktuální'!$A$1:$DI$10000,44,0))=0,"",(VLOOKUP($A14,'[1]data aktuální'!$A$1:$DI$10000,44,0)))</f>
        <v/>
      </c>
      <c r="W14" s="35" t="str">
        <f>IF((VLOOKUP($A14,'[1]data aktuální'!$A$1:$DI$10000,45,0))=0,"",(VLOOKUP($A14,'[1]data aktuální'!$A$1:$DI$10000,45,0)))</f>
        <v/>
      </c>
      <c r="X14" s="35" t="str">
        <f>IF((VLOOKUP($A14,'[1]data aktuální'!$A$1:$DI$10000,47,0))=0,"",(VLOOKUP($A14,'[1]data aktuální'!$A$1:$DI$10000,47,0)))</f>
        <v/>
      </c>
      <c r="Y14" s="35" t="str">
        <f>IF((VLOOKUP($A14,'[1]data aktuální'!$A$1:$DI$10000,48,0))=0,"",(VLOOKUP($A14,'[1]data aktuální'!$A$1:$DI$10000,48,0)))</f>
        <v/>
      </c>
      <c r="Z14" s="35" t="str">
        <f>IF((VLOOKUP($A14,'[1]data aktuální'!$A$1:$DI$10000,49,0))=0,"",(VLOOKUP($A14,'[1]data aktuální'!$A$1:$DI$10000,49,0)))</f>
        <v/>
      </c>
      <c r="AA14" s="35" t="str">
        <f>IF((VLOOKUP($A14,'[1]data aktuální'!$A$1:$DI$10000,50,0))=0,"",(VLOOKUP($A14,'[1]data aktuální'!$A$1:$DI$10000,50,0)))</f>
        <v/>
      </c>
      <c r="AB14" s="35" t="str">
        <f>IF((VLOOKUP($A14,'[1]data aktuální'!$A$1:$DI$10000,52,0))=0,"",(VLOOKUP($A14,'[1]data aktuální'!$A$1:$DI$10000,52,0)))</f>
        <v/>
      </c>
      <c r="AC14" s="35" t="str">
        <f>IF((VLOOKUP($A14,'[1]data aktuální'!$A$1:$DI$10000,53,0))=0,"",(VLOOKUP($A14,'[1]data aktuální'!$A$1:$DI$10000,53,0)))</f>
        <v/>
      </c>
      <c r="AD14" s="35" t="str">
        <f>IF((VLOOKUP($A14,'[1]data aktuální'!$A$1:$DI$10000,54,0))=0,"",(VLOOKUP($A14,'[1]data aktuální'!$A$1:$DI$10000,54,0)))</f>
        <v/>
      </c>
      <c r="AE14" s="35" t="str">
        <f>IF((VLOOKUP($A14,'[1]data aktuální'!$A$1:$DI$10000,55,0))=0,"",(VLOOKUP($A14,'[1]data aktuální'!$A$1:$DI$10000,55,0)))</f>
        <v/>
      </c>
      <c r="AF14" s="35" t="str">
        <f>IF((VLOOKUP($A14,'[1]data aktuální'!$A$1:$DI$10000,57,0))=0,"",(VLOOKUP($A14,'[1]data aktuální'!$A$1:$DI$10000,57,0)))</f>
        <v/>
      </c>
      <c r="AG14" s="35" t="str">
        <f>IF((VLOOKUP($A14,'[1]data aktuální'!$A$1:$DI$10000,58,0))=0,"",(VLOOKUP($A14,'[1]data aktuální'!$A$1:$DI$10000,58,0)))</f>
        <v/>
      </c>
      <c r="AH14" s="35" t="str">
        <f>IF((VLOOKUP($A14,'[1]data aktuální'!$A$1:$DI$10000,59,0))=0,"",(VLOOKUP($A14,'[1]data aktuální'!$A$1:$DI$10000,59,0)))</f>
        <v/>
      </c>
      <c r="AI14" s="35" t="str">
        <f>IF((VLOOKUP($A14,'[1]data aktuální'!$A$1:$DI$10000,60,0))=0,"",(VLOOKUP($A14,'[1]data aktuální'!$A$1:$DI$10000,60,0)))</f>
        <v/>
      </c>
      <c r="AJ14" s="35" t="str">
        <f>IF((VLOOKUP($A14,'[1]data aktuální'!$A$1:$DI$10000,62,0))=0,"",(VLOOKUP($A14,'[1]data aktuální'!$A$1:$DI$10000,62,0)))</f>
        <v/>
      </c>
      <c r="AK14" s="35" t="str">
        <f>IF((VLOOKUP($A14,'[1]data aktuální'!$A$1:$DI$10000,63,0))=0,"",(VLOOKUP($A14,'[1]data aktuální'!$A$1:$DI$10000,63,0)))</f>
        <v/>
      </c>
      <c r="AL14" s="35" t="str">
        <f>IF((VLOOKUP($A14,'[1]data aktuální'!$A$1:$DI$10000,64,0))=0,"",(VLOOKUP($A14,'[1]data aktuální'!$A$1:$DI$10000,64,0)))</f>
        <v/>
      </c>
      <c r="AM14" s="35" t="str">
        <f>IF((VLOOKUP($A14,'[1]data aktuální'!$A$1:$DI$10000,65,0))=0,"",(VLOOKUP($A14,'[1]data aktuální'!$A$1:$DI$10000,65,0)))</f>
        <v/>
      </c>
      <c r="AN14" s="33" t="str">
        <f>VLOOKUP(A14,'[1]data aktuální'!$A$2:$DI$10000,113,0)</f>
        <v>200 tis.m3 a více</v>
      </c>
    </row>
    <row r="15" spans="1:40" s="36" customFormat="1" x14ac:dyDescent="0.25">
      <c r="A15" s="36">
        <v>363</v>
      </c>
      <c r="B15" s="51" t="str">
        <f>(VLOOKUP($A15,'[1]data aktuální'!$A$1:$DI$10000,3,0))</f>
        <v>63492202</v>
      </c>
      <c r="C15" s="38" t="str">
        <f>(VLOOKUP($A15,'[1]data aktuální'!$A$1:$DI$10000,7,0))</f>
        <v>Javořice a.s.</v>
      </c>
      <c r="D15" s="38" t="str">
        <f>IF((VLOOKUP($A15,'[1]data aktuální'!$A$1:$DI$10000,14,0))=0,"",(VLOOKUP($A15,'[1]data aktuální'!$A$1:$DI$10000,14,0)))</f>
        <v/>
      </c>
      <c r="E15" s="39">
        <f>(VLOOKUP($A15,'[1]data aktuální'!$A$1:$DI$10000,22,0))</f>
        <v>416133</v>
      </c>
      <c r="F15" s="39">
        <f>(VLOOKUP($A15,'[1]data aktuální'!$A$1:$DI$10000,23,0))</f>
        <v>371246</v>
      </c>
      <c r="G15" s="39">
        <f>(VLOOKUP($A15,'[1]data aktuální'!$A$1:$DI$10000,24,0))</f>
        <v>373949</v>
      </c>
      <c r="H15" s="40">
        <f>IF((VLOOKUP($A15,'[1]data aktuální'!$A$1:$DI$10000,27,0))=0,"",(VLOOKUP($A15,'[1]data aktuální'!$A$1:$DI$10000,27,0)))</f>
        <v>89</v>
      </c>
      <c r="I15" s="40" t="str">
        <f>IF((VLOOKUP($A15,'[1]data aktuální'!$A$1:$DI$10000,28,0))=0,"",(VLOOKUP($A15,'[1]data aktuální'!$A$1:$DI$10000,28,0)))</f>
        <v/>
      </c>
      <c r="J15" s="40" t="str">
        <f>IF((VLOOKUP($A15,'[1]data aktuální'!$A$1:$DI$10000,29,0))=0,"",(VLOOKUP($A15,'[1]data aktuální'!$A$1:$DI$10000,29,0)))</f>
        <v/>
      </c>
      <c r="K15" s="40" t="str">
        <f>IF((VLOOKUP($A15,'[1]data aktuální'!$A$1:$DI$10000,30,0))=0,"",(VLOOKUP($A15,'[1]data aktuální'!$A$1:$DI$10000,30,0)))</f>
        <v/>
      </c>
      <c r="L15" s="40">
        <f>IF((VLOOKUP($A15,'[1]data aktuální'!$A$1:$DI$10000,32,0))=0,"",(VLOOKUP($A15,'[1]data aktuální'!$A$1:$DI$10000,32,0)))</f>
        <v>11</v>
      </c>
      <c r="M15" s="40" t="str">
        <f>IF((VLOOKUP($A15,'[1]data aktuální'!$A$1:$DI$10000,33,0))=0,"",(VLOOKUP($A15,'[1]data aktuální'!$A$1:$DI$10000,33,0)))</f>
        <v/>
      </c>
      <c r="N15" s="40" t="str">
        <f>IF((VLOOKUP($A15,'[1]data aktuální'!$A$1:$DI$10000,34,0))=0,"",(VLOOKUP($A15,'[1]data aktuální'!$A$1:$DI$10000,34,0)))</f>
        <v/>
      </c>
      <c r="O15" s="40" t="str">
        <f>IF((VLOOKUP($A15,'[1]data aktuální'!$A$1:$DI$10000,35,0))=0,"",(VLOOKUP($A15,'[1]data aktuální'!$A$1:$DI$10000,35,0)))</f>
        <v/>
      </c>
      <c r="P15" s="40" t="str">
        <f>IF((VLOOKUP($A15,'[1]data aktuální'!$A$1:$DI$10000,37,0))=0,"",(VLOOKUP($A15,'[1]data aktuální'!$A$1:$DI$10000,37,0)))</f>
        <v/>
      </c>
      <c r="Q15" s="40" t="str">
        <f>IF((VLOOKUP($A15,'[1]data aktuální'!$A$1:$DI$10000,38,0))=0,"",(VLOOKUP($A15,'[1]data aktuální'!$A$1:$DI$10000,38,0)))</f>
        <v/>
      </c>
      <c r="R15" s="40" t="str">
        <f>IF((VLOOKUP($A15,'[1]data aktuální'!$A$1:$DI$10000,39,0))=0,"",(VLOOKUP($A15,'[1]data aktuální'!$A$1:$DI$10000,39,0)))</f>
        <v/>
      </c>
      <c r="S15" s="40" t="str">
        <f>IF((VLOOKUP($A15,'[1]data aktuální'!$A$1:$DI$10000,40,0))=0,"",(VLOOKUP($A15,'[1]data aktuální'!$A$1:$DI$10000,40,0)))</f>
        <v/>
      </c>
      <c r="T15" s="40" t="str">
        <f>IF((VLOOKUP($A15,'[1]data aktuální'!$A$1:$DI$10000,42,0))=0,"",(VLOOKUP($A15,'[1]data aktuální'!$A$1:$DI$10000,42,0)))</f>
        <v/>
      </c>
      <c r="U15" s="40" t="str">
        <f>IF((VLOOKUP($A15,'[1]data aktuální'!$A$1:$DI$10000,43,0))=0,"",(VLOOKUP($A15,'[1]data aktuální'!$A$1:$DI$10000,43,0)))</f>
        <v/>
      </c>
      <c r="V15" s="40" t="str">
        <f>IF((VLOOKUP($A15,'[1]data aktuální'!$A$1:$DI$10000,44,0))=0,"",(VLOOKUP($A15,'[1]data aktuální'!$A$1:$DI$10000,44,0)))</f>
        <v/>
      </c>
      <c r="W15" s="40" t="str">
        <f>IF((VLOOKUP($A15,'[1]data aktuální'!$A$1:$DI$10000,45,0))=0,"",(VLOOKUP($A15,'[1]data aktuální'!$A$1:$DI$10000,45,0)))</f>
        <v/>
      </c>
      <c r="X15" s="40" t="str">
        <f>IF((VLOOKUP($A15,'[1]data aktuální'!$A$1:$DI$10000,47,0))=0,"",(VLOOKUP($A15,'[1]data aktuální'!$A$1:$DI$10000,47,0)))</f>
        <v/>
      </c>
      <c r="Y15" s="40" t="str">
        <f>IF((VLOOKUP($A15,'[1]data aktuální'!$A$1:$DI$10000,48,0))=0,"",(VLOOKUP($A15,'[1]data aktuální'!$A$1:$DI$10000,48,0)))</f>
        <v/>
      </c>
      <c r="Z15" s="40" t="str">
        <f>IF((VLOOKUP($A15,'[1]data aktuální'!$A$1:$DI$10000,49,0))=0,"",(VLOOKUP($A15,'[1]data aktuální'!$A$1:$DI$10000,49,0)))</f>
        <v/>
      </c>
      <c r="AA15" s="40" t="str">
        <f>IF((VLOOKUP($A15,'[1]data aktuální'!$A$1:$DI$10000,50,0))=0,"",(VLOOKUP($A15,'[1]data aktuální'!$A$1:$DI$10000,50,0)))</f>
        <v/>
      </c>
      <c r="AB15" s="40" t="str">
        <f>IF((VLOOKUP($A15,'[1]data aktuální'!$A$1:$DI$10000,52,0))=0,"",(VLOOKUP($A15,'[1]data aktuální'!$A$1:$DI$10000,52,0)))</f>
        <v/>
      </c>
      <c r="AC15" s="40" t="str">
        <f>IF((VLOOKUP($A15,'[1]data aktuální'!$A$1:$DI$10000,53,0))=0,"",(VLOOKUP($A15,'[1]data aktuální'!$A$1:$DI$10000,53,0)))</f>
        <v/>
      </c>
      <c r="AD15" s="40" t="str">
        <f>IF((VLOOKUP($A15,'[1]data aktuální'!$A$1:$DI$10000,54,0))=0,"",(VLOOKUP($A15,'[1]data aktuální'!$A$1:$DI$10000,54,0)))</f>
        <v/>
      </c>
      <c r="AE15" s="40" t="str">
        <f>IF((VLOOKUP($A15,'[1]data aktuální'!$A$1:$DI$10000,55,0))=0,"",(VLOOKUP($A15,'[1]data aktuální'!$A$1:$DI$10000,55,0)))</f>
        <v/>
      </c>
      <c r="AF15" s="40" t="str">
        <f>IF((VLOOKUP($A15,'[1]data aktuální'!$A$1:$DI$10000,57,0))=0,"",(VLOOKUP($A15,'[1]data aktuální'!$A$1:$DI$10000,57,0)))</f>
        <v/>
      </c>
      <c r="AG15" s="40" t="str">
        <f>IF((VLOOKUP($A15,'[1]data aktuální'!$A$1:$DI$10000,58,0))=0,"",(VLOOKUP($A15,'[1]data aktuální'!$A$1:$DI$10000,58,0)))</f>
        <v/>
      </c>
      <c r="AH15" s="40" t="str">
        <f>IF((VLOOKUP($A15,'[1]data aktuální'!$A$1:$DI$10000,59,0))=0,"",(VLOOKUP($A15,'[1]data aktuální'!$A$1:$DI$10000,59,0)))</f>
        <v/>
      </c>
      <c r="AI15" s="40" t="str">
        <f>IF((VLOOKUP($A15,'[1]data aktuální'!$A$1:$DI$10000,60,0))=0,"",(VLOOKUP($A15,'[1]data aktuální'!$A$1:$DI$10000,60,0)))</f>
        <v/>
      </c>
      <c r="AJ15" s="40" t="str">
        <f>IF((VLOOKUP($A15,'[1]data aktuální'!$A$1:$DI$10000,62,0))=0,"",(VLOOKUP($A15,'[1]data aktuální'!$A$1:$DI$10000,62,0)))</f>
        <v/>
      </c>
      <c r="AK15" s="40" t="str">
        <f>IF((VLOOKUP($A15,'[1]data aktuální'!$A$1:$DI$10000,63,0))=0,"",(VLOOKUP($A15,'[1]data aktuální'!$A$1:$DI$10000,63,0)))</f>
        <v/>
      </c>
      <c r="AL15" s="40" t="str">
        <f>IF((VLOOKUP($A15,'[1]data aktuální'!$A$1:$DI$10000,64,0))=0,"",(VLOOKUP($A15,'[1]data aktuální'!$A$1:$DI$10000,64,0)))</f>
        <v/>
      </c>
      <c r="AM15" s="40" t="str">
        <f>IF((VLOOKUP($A15,'[1]data aktuální'!$A$1:$DI$10000,65,0))=0,"",(VLOOKUP($A15,'[1]data aktuální'!$A$1:$DI$10000,65,0)))</f>
        <v/>
      </c>
      <c r="AN15" s="38" t="str">
        <f>VLOOKUP(A15,'[1]data aktuální'!$A$2:$DI$10000,113,0)</f>
        <v>200 tis.m3 a více</v>
      </c>
    </row>
    <row r="16" spans="1:40" x14ac:dyDescent="0.25">
      <c r="A16" s="74">
        <v>274</v>
      </c>
      <c r="B16" s="52" t="str">
        <f>(VLOOKUP($A16,'[1]data aktuální'!$A$1:$DI$10000,3,0))</f>
        <v>00028631</v>
      </c>
      <c r="C16" s="33" t="str">
        <f>(VLOOKUP($A16,'[1]data aktuální'!$A$1:$DI$10000,7,0))</f>
        <v>Dřevozpracující družstvo</v>
      </c>
      <c r="D16" s="33" t="str">
        <f>IF((VLOOKUP($A16,'[1]data aktuální'!$A$1:$DI$10000,14,0))=0,"",(VLOOKUP($A16,'[1]data aktuální'!$A$1:$DI$10000,14,0)))</f>
        <v/>
      </c>
      <c r="E16" s="34">
        <f>(VLOOKUP($A16,'[1]data aktuální'!$A$1:$DI$10000,22,0))</f>
        <v>335357</v>
      </c>
      <c r="F16" s="34">
        <f>(VLOOKUP($A16,'[1]data aktuální'!$A$1:$DI$10000,23,0))</f>
        <v>289967</v>
      </c>
      <c r="G16" s="34">
        <f>(VLOOKUP($A16,'[1]data aktuální'!$A$1:$DI$10000,24,0))</f>
        <v>308485</v>
      </c>
      <c r="H16" s="35">
        <f>IF((VLOOKUP($A16,'[1]data aktuální'!$A$1:$DI$10000,27,0))=0,"",(VLOOKUP($A16,'[1]data aktuální'!$A$1:$DI$10000,27,0)))</f>
        <v>38</v>
      </c>
      <c r="I16" s="35" t="str">
        <f>IF((VLOOKUP($A16,'[1]data aktuální'!$A$1:$DI$10000,28,0))=0,"",(VLOOKUP($A16,'[1]data aktuální'!$A$1:$DI$10000,28,0)))</f>
        <v/>
      </c>
      <c r="J16" s="35" t="str">
        <f>IF((VLOOKUP($A16,'[1]data aktuální'!$A$1:$DI$10000,29,0))=0,"",(VLOOKUP($A16,'[1]data aktuální'!$A$1:$DI$10000,29,0)))</f>
        <v/>
      </c>
      <c r="K16" s="35">
        <f>IF((VLOOKUP($A16,'[1]data aktuální'!$A$1:$DI$10000,30,0))=0,"",(VLOOKUP($A16,'[1]data aktuální'!$A$1:$DI$10000,30,0)))</f>
        <v>48</v>
      </c>
      <c r="L16" s="35" t="str">
        <f>IF((VLOOKUP($A16,'[1]data aktuální'!$A$1:$DI$10000,32,0))=0,"",(VLOOKUP($A16,'[1]data aktuální'!$A$1:$DI$10000,32,0)))</f>
        <v/>
      </c>
      <c r="M16" s="35" t="str">
        <f>IF((VLOOKUP($A16,'[1]data aktuální'!$A$1:$DI$10000,33,0))=0,"",(VLOOKUP($A16,'[1]data aktuální'!$A$1:$DI$10000,33,0)))</f>
        <v/>
      </c>
      <c r="N16" s="35" t="str">
        <f>IF((VLOOKUP($A16,'[1]data aktuální'!$A$1:$DI$10000,34,0))=0,"",(VLOOKUP($A16,'[1]data aktuální'!$A$1:$DI$10000,34,0)))</f>
        <v/>
      </c>
      <c r="O16" s="35">
        <f>IF((VLOOKUP($A16,'[1]data aktuální'!$A$1:$DI$10000,35,0))=0,"",(VLOOKUP($A16,'[1]data aktuální'!$A$1:$DI$10000,35,0)))</f>
        <v>7</v>
      </c>
      <c r="P16" s="35" t="str">
        <f>IF((VLOOKUP($A16,'[1]data aktuální'!$A$1:$DI$10000,37,0))=0,"",(VLOOKUP($A16,'[1]data aktuální'!$A$1:$DI$10000,37,0)))</f>
        <v/>
      </c>
      <c r="Q16" s="35" t="str">
        <f>IF((VLOOKUP($A16,'[1]data aktuální'!$A$1:$DI$10000,38,0))=0,"",(VLOOKUP($A16,'[1]data aktuální'!$A$1:$DI$10000,38,0)))</f>
        <v/>
      </c>
      <c r="R16" s="35" t="str">
        <f>IF((VLOOKUP($A16,'[1]data aktuální'!$A$1:$DI$10000,39,0))=0,"",(VLOOKUP($A16,'[1]data aktuální'!$A$1:$DI$10000,39,0)))</f>
        <v/>
      </c>
      <c r="S16" s="35" t="str">
        <f>IF((VLOOKUP($A16,'[1]data aktuální'!$A$1:$DI$10000,40,0))=0,"",(VLOOKUP($A16,'[1]data aktuální'!$A$1:$DI$10000,40,0)))</f>
        <v/>
      </c>
      <c r="T16" s="35" t="str">
        <f>IF((VLOOKUP($A16,'[1]data aktuální'!$A$1:$DI$10000,42,0))=0,"",(VLOOKUP($A16,'[1]data aktuální'!$A$1:$DI$10000,42,0)))</f>
        <v/>
      </c>
      <c r="U16" s="35" t="str">
        <f>IF((VLOOKUP($A16,'[1]data aktuální'!$A$1:$DI$10000,43,0))=0,"",(VLOOKUP($A16,'[1]data aktuální'!$A$1:$DI$10000,43,0)))</f>
        <v/>
      </c>
      <c r="V16" s="35" t="str">
        <f>IF((VLOOKUP($A16,'[1]data aktuální'!$A$1:$DI$10000,44,0))=0,"",(VLOOKUP($A16,'[1]data aktuální'!$A$1:$DI$10000,44,0)))</f>
        <v/>
      </c>
      <c r="W16" s="35">
        <f>IF((VLOOKUP($A16,'[1]data aktuální'!$A$1:$DI$10000,45,0))=0,"",(VLOOKUP($A16,'[1]data aktuální'!$A$1:$DI$10000,45,0)))</f>
        <v>6</v>
      </c>
      <c r="X16" s="35" t="str">
        <f>IF((VLOOKUP($A16,'[1]data aktuální'!$A$1:$DI$10000,47,0))=0,"",(VLOOKUP($A16,'[1]data aktuální'!$A$1:$DI$10000,47,0)))</f>
        <v/>
      </c>
      <c r="Y16" s="35" t="str">
        <f>IF((VLOOKUP($A16,'[1]data aktuální'!$A$1:$DI$10000,48,0))=0,"",(VLOOKUP($A16,'[1]data aktuální'!$A$1:$DI$10000,48,0)))</f>
        <v/>
      </c>
      <c r="Z16" s="35" t="str">
        <f>IF((VLOOKUP($A16,'[1]data aktuální'!$A$1:$DI$10000,49,0))=0,"",(VLOOKUP($A16,'[1]data aktuální'!$A$1:$DI$10000,49,0)))</f>
        <v/>
      </c>
      <c r="AA16" s="35" t="str">
        <f>IF((VLOOKUP($A16,'[1]data aktuální'!$A$1:$DI$10000,50,0))=0,"",(VLOOKUP($A16,'[1]data aktuální'!$A$1:$DI$10000,50,0)))</f>
        <v/>
      </c>
      <c r="AB16" s="35" t="str">
        <f>IF((VLOOKUP($A16,'[1]data aktuální'!$A$1:$DI$10000,52,0))=0,"",(VLOOKUP($A16,'[1]data aktuální'!$A$1:$DI$10000,52,0)))</f>
        <v/>
      </c>
      <c r="AC16" s="35" t="str">
        <f>IF((VLOOKUP($A16,'[1]data aktuální'!$A$1:$DI$10000,53,0))=0,"",(VLOOKUP($A16,'[1]data aktuální'!$A$1:$DI$10000,53,0)))</f>
        <v/>
      </c>
      <c r="AD16" s="35" t="str">
        <f>IF((VLOOKUP($A16,'[1]data aktuální'!$A$1:$DI$10000,54,0))=0,"",(VLOOKUP($A16,'[1]data aktuální'!$A$1:$DI$10000,54,0)))</f>
        <v/>
      </c>
      <c r="AE16" s="35" t="str">
        <f>IF((VLOOKUP($A16,'[1]data aktuální'!$A$1:$DI$10000,55,0))=0,"",(VLOOKUP($A16,'[1]data aktuální'!$A$1:$DI$10000,55,0)))</f>
        <v/>
      </c>
      <c r="AF16" s="35" t="str">
        <f>IF((VLOOKUP($A16,'[1]data aktuální'!$A$1:$DI$10000,57,0))=0,"",(VLOOKUP($A16,'[1]data aktuální'!$A$1:$DI$10000,57,0)))</f>
        <v/>
      </c>
      <c r="AG16" s="35" t="str">
        <f>IF((VLOOKUP($A16,'[1]data aktuální'!$A$1:$DI$10000,58,0))=0,"",(VLOOKUP($A16,'[1]data aktuální'!$A$1:$DI$10000,58,0)))</f>
        <v/>
      </c>
      <c r="AH16" s="35" t="str">
        <f>IF((VLOOKUP($A16,'[1]data aktuální'!$A$1:$DI$10000,59,0))=0,"",(VLOOKUP($A16,'[1]data aktuální'!$A$1:$DI$10000,59,0)))</f>
        <v/>
      </c>
      <c r="AI16" s="35">
        <f>IF((VLOOKUP($A16,'[1]data aktuální'!$A$1:$DI$10000,60,0))=0,"",(VLOOKUP($A16,'[1]data aktuální'!$A$1:$DI$10000,60,0)))</f>
        <v>1</v>
      </c>
      <c r="AJ16" s="35" t="str">
        <f>IF((VLOOKUP($A16,'[1]data aktuální'!$A$1:$DI$10000,62,0))=0,"",(VLOOKUP($A16,'[1]data aktuální'!$A$1:$DI$10000,62,0)))</f>
        <v/>
      </c>
      <c r="AK16" s="35" t="str">
        <f>IF((VLOOKUP($A16,'[1]data aktuální'!$A$1:$DI$10000,63,0))=0,"",(VLOOKUP($A16,'[1]data aktuální'!$A$1:$DI$10000,63,0)))</f>
        <v/>
      </c>
      <c r="AL16" s="35" t="str">
        <f>IF((VLOOKUP($A16,'[1]data aktuální'!$A$1:$DI$10000,64,0))=0,"",(VLOOKUP($A16,'[1]data aktuální'!$A$1:$DI$10000,64,0)))</f>
        <v/>
      </c>
      <c r="AM16" s="35" t="str">
        <f>IF((VLOOKUP($A16,'[1]data aktuální'!$A$1:$DI$10000,65,0))=0,"",(VLOOKUP($A16,'[1]data aktuální'!$A$1:$DI$10000,65,0)))</f>
        <v/>
      </c>
      <c r="AN16" s="33" t="str">
        <f>VLOOKUP(A16,'[1]data aktuální'!$A$2:$DI$10000,113,0)</f>
        <v>200 tis.m3 a více</v>
      </c>
    </row>
    <row r="17" spans="1:40" s="36" customFormat="1" x14ac:dyDescent="0.25">
      <c r="A17" s="36">
        <v>436</v>
      </c>
      <c r="B17" s="51" t="str">
        <f>(VLOOKUP($A17,'[1]data aktuální'!$A$1:$DI$10000,3,0))</f>
        <v>27989313</v>
      </c>
      <c r="C17" s="38" t="str">
        <f>(VLOOKUP($A17,'[1]data aktuální'!$A$1:$DI$10000,7,0))</f>
        <v>KLAUS Timber a.s.</v>
      </c>
      <c r="D17" s="38" t="str">
        <f>IF((VLOOKUP($A17,'[1]data aktuální'!$A$1:$DI$10000,14,0))=0,"",(VLOOKUP($A17,'[1]data aktuální'!$A$1:$DI$10000,14,0)))</f>
        <v>Provozovna Dvorec</v>
      </c>
      <c r="E17" s="39">
        <f>(VLOOKUP($A17,'[1]data aktuální'!$A$1:$DI$10000,22,0))</f>
        <v>75000</v>
      </c>
      <c r="F17" s="39">
        <f>(VLOOKUP($A17,'[1]data aktuální'!$A$1:$DI$10000,23,0))</f>
        <v>165000</v>
      </c>
      <c r="G17" s="39">
        <f>(VLOOKUP($A17,'[1]data aktuální'!$A$1:$DI$10000,24,0))</f>
        <v>235000</v>
      </c>
      <c r="H17" s="40">
        <f>IF((VLOOKUP($A17,'[1]data aktuální'!$A$1:$DI$10000,27,0))=0,"",(VLOOKUP($A17,'[1]data aktuální'!$A$1:$DI$10000,27,0)))</f>
        <v>3</v>
      </c>
      <c r="I17" s="40">
        <f>IF((VLOOKUP($A17,'[1]data aktuální'!$A$1:$DI$10000,28,0))=0,"",(VLOOKUP($A17,'[1]data aktuální'!$A$1:$DI$10000,28,0)))</f>
        <v>1</v>
      </c>
      <c r="J17" s="40">
        <f>IF((VLOOKUP($A17,'[1]data aktuální'!$A$1:$DI$10000,29,0))=0,"",(VLOOKUP($A17,'[1]data aktuální'!$A$1:$DI$10000,29,0)))</f>
        <v>25</v>
      </c>
      <c r="K17" s="40" t="str">
        <f>IF((VLOOKUP($A17,'[1]data aktuální'!$A$1:$DI$10000,30,0))=0,"",(VLOOKUP($A17,'[1]data aktuální'!$A$1:$DI$10000,30,0)))</f>
        <v/>
      </c>
      <c r="L17" s="40">
        <f>IF((VLOOKUP($A17,'[1]data aktuální'!$A$1:$DI$10000,32,0))=0,"",(VLOOKUP($A17,'[1]data aktuální'!$A$1:$DI$10000,32,0)))</f>
        <v>37</v>
      </c>
      <c r="M17" s="40">
        <f>IF((VLOOKUP($A17,'[1]data aktuální'!$A$1:$DI$10000,33,0))=0,"",(VLOOKUP($A17,'[1]data aktuální'!$A$1:$DI$10000,33,0)))</f>
        <v>4</v>
      </c>
      <c r="N17" s="40">
        <f>IF((VLOOKUP($A17,'[1]data aktuální'!$A$1:$DI$10000,34,0))=0,"",(VLOOKUP($A17,'[1]data aktuální'!$A$1:$DI$10000,34,0)))</f>
        <v>30</v>
      </c>
      <c r="O17" s="40" t="str">
        <f>IF((VLOOKUP($A17,'[1]data aktuální'!$A$1:$DI$10000,35,0))=0,"",(VLOOKUP($A17,'[1]data aktuální'!$A$1:$DI$10000,35,0)))</f>
        <v/>
      </c>
      <c r="P17" s="40" t="str">
        <f>IF((VLOOKUP($A17,'[1]data aktuální'!$A$1:$DI$10000,37,0))=0,"",(VLOOKUP($A17,'[1]data aktuální'!$A$1:$DI$10000,37,0)))</f>
        <v/>
      </c>
      <c r="Q17" s="40" t="str">
        <f>IF((VLOOKUP($A17,'[1]data aktuální'!$A$1:$DI$10000,38,0))=0,"",(VLOOKUP($A17,'[1]data aktuální'!$A$1:$DI$10000,38,0)))</f>
        <v/>
      </c>
      <c r="R17" s="40" t="str">
        <f>IF((VLOOKUP($A17,'[1]data aktuální'!$A$1:$DI$10000,39,0))=0,"",(VLOOKUP($A17,'[1]data aktuální'!$A$1:$DI$10000,39,0)))</f>
        <v/>
      </c>
      <c r="S17" s="40" t="str">
        <f>IF((VLOOKUP($A17,'[1]data aktuální'!$A$1:$DI$10000,40,0))=0,"",(VLOOKUP($A17,'[1]data aktuální'!$A$1:$DI$10000,40,0)))</f>
        <v/>
      </c>
      <c r="T17" s="40" t="str">
        <f>IF((VLOOKUP($A17,'[1]data aktuální'!$A$1:$DI$10000,42,0))=0,"",(VLOOKUP($A17,'[1]data aktuální'!$A$1:$DI$10000,42,0)))</f>
        <v/>
      </c>
      <c r="U17" s="40" t="str">
        <f>IF((VLOOKUP($A17,'[1]data aktuální'!$A$1:$DI$10000,43,0))=0,"",(VLOOKUP($A17,'[1]data aktuální'!$A$1:$DI$10000,43,0)))</f>
        <v/>
      </c>
      <c r="V17" s="40" t="str">
        <f>IF((VLOOKUP($A17,'[1]data aktuální'!$A$1:$DI$10000,44,0))=0,"",(VLOOKUP($A17,'[1]data aktuální'!$A$1:$DI$10000,44,0)))</f>
        <v/>
      </c>
      <c r="W17" s="40" t="str">
        <f>IF((VLOOKUP($A17,'[1]data aktuální'!$A$1:$DI$10000,45,0))=0,"",(VLOOKUP($A17,'[1]data aktuální'!$A$1:$DI$10000,45,0)))</f>
        <v/>
      </c>
      <c r="X17" s="40" t="str">
        <f>IF((VLOOKUP($A17,'[1]data aktuální'!$A$1:$DI$10000,47,0))=0,"",(VLOOKUP($A17,'[1]data aktuální'!$A$1:$DI$10000,47,0)))</f>
        <v/>
      </c>
      <c r="Y17" s="40" t="str">
        <f>IF((VLOOKUP($A17,'[1]data aktuální'!$A$1:$DI$10000,48,0))=0,"",(VLOOKUP($A17,'[1]data aktuální'!$A$1:$DI$10000,48,0)))</f>
        <v/>
      </c>
      <c r="Z17" s="40" t="str">
        <f>IF((VLOOKUP($A17,'[1]data aktuální'!$A$1:$DI$10000,49,0))=0,"",(VLOOKUP($A17,'[1]data aktuální'!$A$1:$DI$10000,49,0)))</f>
        <v/>
      </c>
      <c r="AA17" s="40" t="str">
        <f>IF((VLOOKUP($A17,'[1]data aktuální'!$A$1:$DI$10000,50,0))=0,"",(VLOOKUP($A17,'[1]data aktuální'!$A$1:$DI$10000,50,0)))</f>
        <v/>
      </c>
      <c r="AB17" s="40" t="str">
        <f>IF((VLOOKUP($A17,'[1]data aktuální'!$A$1:$DI$10000,52,0))=0,"",(VLOOKUP($A17,'[1]data aktuální'!$A$1:$DI$10000,52,0)))</f>
        <v/>
      </c>
      <c r="AC17" s="40" t="str">
        <f>IF((VLOOKUP($A17,'[1]data aktuální'!$A$1:$DI$10000,53,0))=0,"",(VLOOKUP($A17,'[1]data aktuální'!$A$1:$DI$10000,53,0)))</f>
        <v/>
      </c>
      <c r="AD17" s="40" t="str">
        <f>IF((VLOOKUP($A17,'[1]data aktuální'!$A$1:$DI$10000,54,0))=0,"",(VLOOKUP($A17,'[1]data aktuální'!$A$1:$DI$10000,54,0)))</f>
        <v/>
      </c>
      <c r="AE17" s="40" t="str">
        <f>IF((VLOOKUP($A17,'[1]data aktuální'!$A$1:$DI$10000,55,0))=0,"",(VLOOKUP($A17,'[1]data aktuální'!$A$1:$DI$10000,55,0)))</f>
        <v/>
      </c>
      <c r="AF17" s="40" t="str">
        <f>IF((VLOOKUP($A17,'[1]data aktuální'!$A$1:$DI$10000,57,0))=0,"",(VLOOKUP($A17,'[1]data aktuální'!$A$1:$DI$10000,57,0)))</f>
        <v/>
      </c>
      <c r="AG17" s="40" t="str">
        <f>IF((VLOOKUP($A17,'[1]data aktuální'!$A$1:$DI$10000,58,0))=0,"",(VLOOKUP($A17,'[1]data aktuální'!$A$1:$DI$10000,58,0)))</f>
        <v/>
      </c>
      <c r="AH17" s="40" t="str">
        <f>IF((VLOOKUP($A17,'[1]data aktuální'!$A$1:$DI$10000,59,0))=0,"",(VLOOKUP($A17,'[1]data aktuální'!$A$1:$DI$10000,59,0)))</f>
        <v/>
      </c>
      <c r="AI17" s="40" t="str">
        <f>IF((VLOOKUP($A17,'[1]data aktuální'!$A$1:$DI$10000,60,0))=0,"",(VLOOKUP($A17,'[1]data aktuální'!$A$1:$DI$10000,60,0)))</f>
        <v/>
      </c>
      <c r="AJ17" s="40" t="str">
        <f>IF((VLOOKUP($A17,'[1]data aktuální'!$A$1:$DI$10000,62,0))=0,"",(VLOOKUP($A17,'[1]data aktuální'!$A$1:$DI$10000,62,0)))</f>
        <v/>
      </c>
      <c r="AK17" s="40" t="str">
        <f>IF((VLOOKUP($A17,'[1]data aktuální'!$A$1:$DI$10000,63,0))=0,"",(VLOOKUP($A17,'[1]data aktuální'!$A$1:$DI$10000,63,0)))</f>
        <v/>
      </c>
      <c r="AL17" s="40" t="str">
        <f>IF((VLOOKUP($A17,'[1]data aktuální'!$A$1:$DI$10000,64,0))=0,"",(VLOOKUP($A17,'[1]data aktuální'!$A$1:$DI$10000,64,0)))</f>
        <v/>
      </c>
      <c r="AM17" s="40" t="str">
        <f>IF((VLOOKUP($A17,'[1]data aktuální'!$A$1:$DI$10000,65,0))=0,"",(VLOOKUP($A17,'[1]data aktuální'!$A$1:$DI$10000,65,0)))</f>
        <v/>
      </c>
      <c r="AN17" s="38" t="str">
        <f>VLOOKUP(A17,'[1]data aktuální'!$A$2:$DI$10000,113,0)</f>
        <v>100-200 tis.m3</v>
      </c>
    </row>
    <row r="18" spans="1:40" x14ac:dyDescent="0.25">
      <c r="A18" s="74">
        <v>269</v>
      </c>
      <c r="B18" s="52" t="str">
        <f>(VLOOKUP($A18,'[1]data aktuální'!$A$1:$DI$10000,3,0))</f>
        <v>29232007</v>
      </c>
      <c r="C18" s="33" t="str">
        <f>(VLOOKUP($A18,'[1]data aktuální'!$A$1:$DI$10000,7,0))</f>
        <v>LESS TIMBER, a.s.</v>
      </c>
      <c r="D18" s="33" t="str">
        <f>IF((VLOOKUP($A18,'[1]data aktuální'!$A$1:$DI$10000,14,0))=0,"",(VLOOKUP($A18,'[1]data aktuální'!$A$1:$DI$10000,14,0)))</f>
        <v>pila Čáslav</v>
      </c>
      <c r="E18" s="34">
        <f>(VLOOKUP($A18,'[1]data aktuální'!$A$1:$DI$10000,22,0))</f>
        <v>236257</v>
      </c>
      <c r="F18" s="34">
        <f>(VLOOKUP($A18,'[1]data aktuální'!$A$1:$DI$10000,23,0))</f>
        <v>226751</v>
      </c>
      <c r="G18" s="34">
        <f>(VLOOKUP($A18,'[1]data aktuální'!$A$1:$DI$10000,24,0))</f>
        <v>227730</v>
      </c>
      <c r="H18" s="35">
        <f>IF((VLOOKUP($A18,'[1]data aktuální'!$A$1:$DI$10000,27,0))=0,"",(VLOOKUP($A18,'[1]data aktuální'!$A$1:$DI$10000,27,0)))</f>
        <v>41</v>
      </c>
      <c r="I18" s="35">
        <f>IF((VLOOKUP($A18,'[1]data aktuální'!$A$1:$DI$10000,28,0))=0,"",(VLOOKUP($A18,'[1]data aktuální'!$A$1:$DI$10000,28,0)))</f>
        <v>46</v>
      </c>
      <c r="J18" s="35" t="str">
        <f>IF((VLOOKUP($A18,'[1]data aktuální'!$A$1:$DI$10000,29,0))=0,"",(VLOOKUP($A18,'[1]data aktuální'!$A$1:$DI$10000,29,0)))</f>
        <v/>
      </c>
      <c r="K18" s="35" t="str">
        <f>IF((VLOOKUP($A18,'[1]data aktuální'!$A$1:$DI$10000,30,0))=0,"",(VLOOKUP($A18,'[1]data aktuální'!$A$1:$DI$10000,30,0)))</f>
        <v/>
      </c>
      <c r="L18" s="35">
        <f>IF((VLOOKUP($A18,'[1]data aktuální'!$A$1:$DI$10000,32,0))=0,"",(VLOOKUP($A18,'[1]data aktuální'!$A$1:$DI$10000,32,0)))</f>
        <v>11</v>
      </c>
      <c r="M18" s="35">
        <f>IF((VLOOKUP($A18,'[1]data aktuální'!$A$1:$DI$10000,33,0))=0,"",(VLOOKUP($A18,'[1]data aktuální'!$A$1:$DI$10000,33,0)))</f>
        <v>1</v>
      </c>
      <c r="N18" s="35" t="str">
        <f>IF((VLOOKUP($A18,'[1]data aktuální'!$A$1:$DI$10000,34,0))=0,"",(VLOOKUP($A18,'[1]data aktuální'!$A$1:$DI$10000,34,0)))</f>
        <v/>
      </c>
      <c r="O18" s="35" t="str">
        <f>IF((VLOOKUP($A18,'[1]data aktuální'!$A$1:$DI$10000,35,0))=0,"",(VLOOKUP($A18,'[1]data aktuální'!$A$1:$DI$10000,35,0)))</f>
        <v/>
      </c>
      <c r="P18" s="35">
        <f>IF((VLOOKUP($A18,'[1]data aktuální'!$A$1:$DI$10000,37,0))=0,"",(VLOOKUP($A18,'[1]data aktuální'!$A$1:$DI$10000,37,0)))</f>
        <v>1</v>
      </c>
      <c r="Q18" s="35" t="str">
        <f>IF((VLOOKUP($A18,'[1]data aktuální'!$A$1:$DI$10000,38,0))=0,"",(VLOOKUP($A18,'[1]data aktuální'!$A$1:$DI$10000,38,0)))</f>
        <v/>
      </c>
      <c r="R18" s="35" t="str">
        <f>IF((VLOOKUP($A18,'[1]data aktuální'!$A$1:$DI$10000,39,0))=0,"",(VLOOKUP($A18,'[1]data aktuální'!$A$1:$DI$10000,39,0)))</f>
        <v/>
      </c>
      <c r="S18" s="35" t="str">
        <f>IF((VLOOKUP($A18,'[1]data aktuální'!$A$1:$DI$10000,40,0))=0,"",(VLOOKUP($A18,'[1]data aktuální'!$A$1:$DI$10000,40,0)))</f>
        <v/>
      </c>
      <c r="T18" s="35" t="str">
        <f>IF((VLOOKUP($A18,'[1]data aktuální'!$A$1:$DI$10000,42,0))=0,"",(VLOOKUP($A18,'[1]data aktuální'!$A$1:$DI$10000,42,0)))</f>
        <v/>
      </c>
      <c r="U18" s="35" t="str">
        <f>IF((VLOOKUP($A18,'[1]data aktuální'!$A$1:$DI$10000,43,0))=0,"",(VLOOKUP($A18,'[1]data aktuální'!$A$1:$DI$10000,43,0)))</f>
        <v/>
      </c>
      <c r="V18" s="35" t="str">
        <f>IF((VLOOKUP($A18,'[1]data aktuální'!$A$1:$DI$10000,44,0))=0,"",(VLOOKUP($A18,'[1]data aktuální'!$A$1:$DI$10000,44,0)))</f>
        <v/>
      </c>
      <c r="W18" s="35" t="str">
        <f>IF((VLOOKUP($A18,'[1]data aktuální'!$A$1:$DI$10000,45,0))=0,"",(VLOOKUP($A18,'[1]data aktuální'!$A$1:$DI$10000,45,0)))</f>
        <v/>
      </c>
      <c r="X18" s="35" t="str">
        <f>IF((VLOOKUP($A18,'[1]data aktuální'!$A$1:$DI$10000,47,0))=0,"",(VLOOKUP($A18,'[1]data aktuální'!$A$1:$DI$10000,47,0)))</f>
        <v/>
      </c>
      <c r="Y18" s="35" t="str">
        <f>IF((VLOOKUP($A18,'[1]data aktuální'!$A$1:$DI$10000,48,0))=0,"",(VLOOKUP($A18,'[1]data aktuální'!$A$1:$DI$10000,48,0)))</f>
        <v/>
      </c>
      <c r="Z18" s="35" t="str">
        <f>IF((VLOOKUP($A18,'[1]data aktuální'!$A$1:$DI$10000,49,0))=0,"",(VLOOKUP($A18,'[1]data aktuální'!$A$1:$DI$10000,49,0)))</f>
        <v/>
      </c>
      <c r="AA18" s="35" t="str">
        <f>IF((VLOOKUP($A18,'[1]data aktuální'!$A$1:$DI$10000,50,0))=0,"",(VLOOKUP($A18,'[1]data aktuální'!$A$1:$DI$10000,50,0)))</f>
        <v/>
      </c>
      <c r="AB18" s="35" t="str">
        <f>IF((VLOOKUP($A18,'[1]data aktuální'!$A$1:$DI$10000,52,0))=0,"",(VLOOKUP($A18,'[1]data aktuální'!$A$1:$DI$10000,52,0)))</f>
        <v/>
      </c>
      <c r="AC18" s="35" t="str">
        <f>IF((VLOOKUP($A18,'[1]data aktuální'!$A$1:$DI$10000,53,0))=0,"",(VLOOKUP($A18,'[1]data aktuální'!$A$1:$DI$10000,53,0)))</f>
        <v/>
      </c>
      <c r="AD18" s="35" t="str">
        <f>IF((VLOOKUP($A18,'[1]data aktuální'!$A$1:$DI$10000,54,0))=0,"",(VLOOKUP($A18,'[1]data aktuální'!$A$1:$DI$10000,54,0)))</f>
        <v/>
      </c>
      <c r="AE18" s="35" t="str">
        <f>IF((VLOOKUP($A18,'[1]data aktuální'!$A$1:$DI$10000,55,0))=0,"",(VLOOKUP($A18,'[1]data aktuální'!$A$1:$DI$10000,55,0)))</f>
        <v/>
      </c>
      <c r="AF18" s="35" t="str">
        <f>IF((VLOOKUP($A18,'[1]data aktuální'!$A$1:$DI$10000,57,0))=0,"",(VLOOKUP($A18,'[1]data aktuální'!$A$1:$DI$10000,57,0)))</f>
        <v/>
      </c>
      <c r="AG18" s="35" t="str">
        <f>IF((VLOOKUP($A18,'[1]data aktuální'!$A$1:$DI$10000,58,0))=0,"",(VLOOKUP($A18,'[1]data aktuální'!$A$1:$DI$10000,58,0)))</f>
        <v/>
      </c>
      <c r="AH18" s="35" t="str">
        <f>IF((VLOOKUP($A18,'[1]data aktuální'!$A$1:$DI$10000,59,0))=0,"",(VLOOKUP($A18,'[1]data aktuální'!$A$1:$DI$10000,59,0)))</f>
        <v/>
      </c>
      <c r="AI18" s="35" t="str">
        <f>IF((VLOOKUP($A18,'[1]data aktuální'!$A$1:$DI$10000,60,0))=0,"",(VLOOKUP($A18,'[1]data aktuální'!$A$1:$DI$10000,60,0)))</f>
        <v/>
      </c>
      <c r="AJ18" s="35" t="str">
        <f>IF((VLOOKUP($A18,'[1]data aktuální'!$A$1:$DI$10000,62,0))=0,"",(VLOOKUP($A18,'[1]data aktuální'!$A$1:$DI$10000,62,0)))</f>
        <v/>
      </c>
      <c r="AK18" s="35" t="str">
        <f>IF((VLOOKUP($A18,'[1]data aktuální'!$A$1:$DI$10000,63,0))=0,"",(VLOOKUP($A18,'[1]data aktuální'!$A$1:$DI$10000,63,0)))</f>
        <v/>
      </c>
      <c r="AL18" s="35" t="str">
        <f>IF((VLOOKUP($A18,'[1]data aktuální'!$A$1:$DI$10000,64,0))=0,"",(VLOOKUP($A18,'[1]data aktuální'!$A$1:$DI$10000,64,0)))</f>
        <v/>
      </c>
      <c r="AM18" s="35" t="str">
        <f>IF((VLOOKUP($A18,'[1]data aktuální'!$A$1:$DI$10000,65,0))=0,"",(VLOOKUP($A18,'[1]data aktuální'!$A$1:$DI$10000,65,0)))</f>
        <v/>
      </c>
      <c r="AN18" s="33" t="str">
        <f>VLOOKUP(A18,'[1]data aktuální'!$A$2:$DI$10000,113,0)</f>
        <v>200 tis.m3 a více</v>
      </c>
    </row>
    <row r="19" spans="1:40" s="36" customFormat="1" x14ac:dyDescent="0.25">
      <c r="A19" s="36">
        <v>351</v>
      </c>
      <c r="B19" s="53" t="str">
        <f>(VLOOKUP($A19,'[1]data aktuální'!$A$1:$DI$10000,3,0))</f>
        <v>26060701</v>
      </c>
      <c r="C19" s="55" t="str">
        <f>(VLOOKUP($A19,'[1]data aktuální'!$A$1:$DI$10000,7,0))</f>
        <v>Wotan Forest, a.s.</v>
      </c>
      <c r="D19" s="55" t="str">
        <f>IF((VLOOKUP($A19,'[1]data aktuální'!$A$1:$DI$10000,14,0))=0,"",(VLOOKUP($A19,'[1]data aktuální'!$A$1:$DI$10000,14,0)))</f>
        <v>Horka u Staré Paky</v>
      </c>
      <c r="E19" s="57">
        <f>(VLOOKUP($A19,'[1]data aktuální'!$A$1:$DI$10000,22,0))</f>
        <v>161116</v>
      </c>
      <c r="F19" s="57">
        <f>(VLOOKUP($A19,'[1]data aktuální'!$A$1:$DI$10000,23,0))</f>
        <v>139145</v>
      </c>
      <c r="G19" s="57">
        <f>(VLOOKUP($A19,'[1]data aktuální'!$A$1:$DI$10000,24,0))</f>
        <v>142797</v>
      </c>
      <c r="H19" s="59">
        <f>IF((VLOOKUP($A19,'[1]data aktuální'!$A$1:$DI$10000,27,0))=0,"",(VLOOKUP($A19,'[1]data aktuální'!$A$1:$DI$10000,27,0)))</f>
        <v>43</v>
      </c>
      <c r="I19" s="59" t="str">
        <f>IF((VLOOKUP($A19,'[1]data aktuální'!$A$1:$DI$10000,28,0))=0,"",(VLOOKUP($A19,'[1]data aktuální'!$A$1:$DI$10000,28,0)))</f>
        <v/>
      </c>
      <c r="J19" s="59" t="str">
        <f>IF((VLOOKUP($A19,'[1]data aktuální'!$A$1:$DI$10000,29,0))=0,"",(VLOOKUP($A19,'[1]data aktuální'!$A$1:$DI$10000,29,0)))</f>
        <v/>
      </c>
      <c r="K19" s="59" t="str">
        <f>IF((VLOOKUP($A19,'[1]data aktuální'!$A$1:$DI$10000,30,0))=0,"",(VLOOKUP($A19,'[1]data aktuální'!$A$1:$DI$10000,30,0)))</f>
        <v/>
      </c>
      <c r="L19" s="59">
        <f>IF((VLOOKUP($A19,'[1]data aktuální'!$A$1:$DI$10000,32,0))=0,"",(VLOOKUP($A19,'[1]data aktuální'!$A$1:$DI$10000,32,0)))</f>
        <v>56</v>
      </c>
      <c r="M19" s="59">
        <f>IF((VLOOKUP($A19,'[1]data aktuální'!$A$1:$DI$10000,33,0))=0,"",(VLOOKUP($A19,'[1]data aktuální'!$A$1:$DI$10000,33,0)))</f>
        <v>1</v>
      </c>
      <c r="N19" s="59" t="str">
        <f>IF((VLOOKUP($A19,'[1]data aktuální'!$A$1:$DI$10000,34,0))=0,"",(VLOOKUP($A19,'[1]data aktuální'!$A$1:$DI$10000,34,0)))</f>
        <v/>
      </c>
      <c r="O19" s="59" t="str">
        <f>IF((VLOOKUP($A19,'[1]data aktuální'!$A$1:$DI$10000,35,0))=0,"",(VLOOKUP($A19,'[1]data aktuální'!$A$1:$DI$10000,35,0)))</f>
        <v/>
      </c>
      <c r="P19" s="59" t="str">
        <f>IF((VLOOKUP($A19,'[1]data aktuální'!$A$1:$DI$10000,37,0))=0,"",(VLOOKUP($A19,'[1]data aktuální'!$A$1:$DI$10000,37,0)))</f>
        <v/>
      </c>
      <c r="Q19" s="59" t="str">
        <f>IF((VLOOKUP($A19,'[1]data aktuální'!$A$1:$DI$10000,38,0))=0,"",(VLOOKUP($A19,'[1]data aktuální'!$A$1:$DI$10000,38,0)))</f>
        <v/>
      </c>
      <c r="R19" s="59" t="str">
        <f>IF((VLOOKUP($A19,'[1]data aktuální'!$A$1:$DI$10000,39,0))=0,"",(VLOOKUP($A19,'[1]data aktuální'!$A$1:$DI$10000,39,0)))</f>
        <v/>
      </c>
      <c r="S19" s="59" t="str">
        <f>IF((VLOOKUP($A19,'[1]data aktuální'!$A$1:$DI$10000,40,0))=0,"",(VLOOKUP($A19,'[1]data aktuální'!$A$1:$DI$10000,40,0)))</f>
        <v/>
      </c>
      <c r="T19" s="59" t="str">
        <f>IF((VLOOKUP($A19,'[1]data aktuální'!$A$1:$DI$10000,42,0))=0,"",(VLOOKUP($A19,'[1]data aktuální'!$A$1:$DI$10000,42,0)))</f>
        <v/>
      </c>
      <c r="U19" s="59" t="str">
        <f>IF((VLOOKUP($A19,'[1]data aktuální'!$A$1:$DI$10000,43,0))=0,"",(VLOOKUP($A19,'[1]data aktuální'!$A$1:$DI$10000,43,0)))</f>
        <v/>
      </c>
      <c r="V19" s="59" t="str">
        <f>IF((VLOOKUP($A19,'[1]data aktuální'!$A$1:$DI$10000,44,0))=0,"",(VLOOKUP($A19,'[1]data aktuální'!$A$1:$DI$10000,44,0)))</f>
        <v/>
      </c>
      <c r="W19" s="59" t="str">
        <f>IF((VLOOKUP($A19,'[1]data aktuální'!$A$1:$DI$10000,45,0))=0,"",(VLOOKUP($A19,'[1]data aktuální'!$A$1:$DI$10000,45,0)))</f>
        <v/>
      </c>
      <c r="X19" s="59" t="str">
        <f>IF((VLOOKUP($A19,'[1]data aktuální'!$A$1:$DI$10000,47,0))=0,"",(VLOOKUP($A19,'[1]data aktuální'!$A$1:$DI$10000,47,0)))</f>
        <v/>
      </c>
      <c r="Y19" s="59" t="str">
        <f>IF((VLOOKUP($A19,'[1]data aktuální'!$A$1:$DI$10000,48,0))=0,"",(VLOOKUP($A19,'[1]data aktuální'!$A$1:$DI$10000,48,0)))</f>
        <v/>
      </c>
      <c r="Z19" s="59" t="str">
        <f>IF((VLOOKUP($A19,'[1]data aktuální'!$A$1:$DI$10000,49,0))=0,"",(VLOOKUP($A19,'[1]data aktuální'!$A$1:$DI$10000,49,0)))</f>
        <v/>
      </c>
      <c r="AA19" s="59" t="str">
        <f>IF((VLOOKUP($A19,'[1]data aktuální'!$A$1:$DI$10000,50,0))=0,"",(VLOOKUP($A19,'[1]data aktuální'!$A$1:$DI$10000,50,0)))</f>
        <v/>
      </c>
      <c r="AB19" s="59" t="str">
        <f>IF((VLOOKUP($A19,'[1]data aktuální'!$A$1:$DI$10000,52,0))=0,"",(VLOOKUP($A19,'[1]data aktuální'!$A$1:$DI$10000,52,0)))</f>
        <v/>
      </c>
      <c r="AC19" s="59" t="str">
        <f>IF((VLOOKUP($A19,'[1]data aktuální'!$A$1:$DI$10000,53,0))=0,"",(VLOOKUP($A19,'[1]data aktuální'!$A$1:$DI$10000,53,0)))</f>
        <v/>
      </c>
      <c r="AD19" s="59" t="str">
        <f>IF((VLOOKUP($A19,'[1]data aktuální'!$A$1:$DI$10000,54,0))=0,"",(VLOOKUP($A19,'[1]data aktuální'!$A$1:$DI$10000,54,0)))</f>
        <v/>
      </c>
      <c r="AE19" s="59" t="str">
        <f>IF((VLOOKUP($A19,'[1]data aktuální'!$A$1:$DI$10000,55,0))=0,"",(VLOOKUP($A19,'[1]data aktuální'!$A$1:$DI$10000,55,0)))</f>
        <v/>
      </c>
      <c r="AF19" s="59" t="str">
        <f>IF((VLOOKUP($A19,'[1]data aktuální'!$A$1:$DI$10000,57,0))=0,"",(VLOOKUP($A19,'[1]data aktuální'!$A$1:$DI$10000,57,0)))</f>
        <v/>
      </c>
      <c r="AG19" s="59" t="str">
        <f>IF((VLOOKUP($A19,'[1]data aktuální'!$A$1:$DI$10000,58,0))=0,"",(VLOOKUP($A19,'[1]data aktuální'!$A$1:$DI$10000,58,0)))</f>
        <v/>
      </c>
      <c r="AH19" s="59" t="str">
        <f>IF((VLOOKUP($A19,'[1]data aktuální'!$A$1:$DI$10000,59,0))=0,"",(VLOOKUP($A19,'[1]data aktuální'!$A$1:$DI$10000,59,0)))</f>
        <v/>
      </c>
      <c r="AI19" s="59" t="str">
        <f>IF((VLOOKUP($A19,'[1]data aktuální'!$A$1:$DI$10000,60,0))=0,"",(VLOOKUP($A19,'[1]data aktuální'!$A$1:$DI$10000,60,0)))</f>
        <v/>
      </c>
      <c r="AJ19" s="59" t="str">
        <f>IF((VLOOKUP($A19,'[1]data aktuální'!$A$1:$DI$10000,62,0))=0,"",(VLOOKUP($A19,'[1]data aktuální'!$A$1:$DI$10000,62,0)))</f>
        <v/>
      </c>
      <c r="AK19" s="59" t="str">
        <f>IF((VLOOKUP($A19,'[1]data aktuální'!$A$1:$DI$10000,63,0))=0,"",(VLOOKUP($A19,'[1]data aktuální'!$A$1:$DI$10000,63,0)))</f>
        <v/>
      </c>
      <c r="AL19" s="59" t="str">
        <f>IF((VLOOKUP($A19,'[1]data aktuální'!$A$1:$DI$10000,64,0))=0,"",(VLOOKUP($A19,'[1]data aktuální'!$A$1:$DI$10000,64,0)))</f>
        <v/>
      </c>
      <c r="AM19" s="59" t="str">
        <f>IF((VLOOKUP($A19,'[1]data aktuální'!$A$1:$DI$10000,65,0))=0,"",(VLOOKUP($A19,'[1]data aktuální'!$A$1:$DI$10000,65,0)))</f>
        <v/>
      </c>
      <c r="AN19" s="55" t="str">
        <f>VLOOKUP(A19,'[1]data aktuální'!$A$2:$DI$10000,113,0)</f>
        <v>100-200 tis.m3</v>
      </c>
    </row>
    <row r="20" spans="1:40" x14ac:dyDescent="0.25">
      <c r="A20" s="74">
        <v>321</v>
      </c>
      <c r="B20" s="54" t="str">
        <f>(VLOOKUP($A20,'[1]data aktuální'!$A$1:$DI$10000,3,0))</f>
        <v>47677961</v>
      </c>
      <c r="C20" s="56" t="str">
        <f>(VLOOKUP($A20,'[1]data aktuální'!$A$1:$DI$10000,7,0))</f>
        <v>Pila MSK, a.s.</v>
      </c>
      <c r="D20" s="56" t="str">
        <f>IF((VLOOKUP($A20,'[1]data aktuální'!$A$1:$DI$10000,14,0))=0,"",(VLOOKUP($A20,'[1]data aktuální'!$A$1:$DI$10000,14,0)))</f>
        <v/>
      </c>
      <c r="E20" s="58">
        <f>(VLOOKUP($A20,'[1]data aktuální'!$A$1:$DI$10000,22,0))</f>
        <v>133049</v>
      </c>
      <c r="F20" s="58">
        <f>(VLOOKUP($A20,'[1]data aktuální'!$A$1:$DI$10000,23,0))</f>
        <v>138642</v>
      </c>
      <c r="G20" s="58">
        <f>(VLOOKUP($A20,'[1]data aktuální'!$A$1:$DI$10000,24,0))</f>
        <v>141593</v>
      </c>
      <c r="H20" s="60" t="str">
        <f>IF((VLOOKUP($A20,'[1]data aktuální'!$A$1:$DI$10000,27,0))=0,"",(VLOOKUP($A20,'[1]data aktuální'!$A$1:$DI$10000,27,0)))</f>
        <v/>
      </c>
      <c r="I20" s="60" t="str">
        <f>IF((VLOOKUP($A20,'[1]data aktuální'!$A$1:$DI$10000,28,0))=0,"",(VLOOKUP($A20,'[1]data aktuální'!$A$1:$DI$10000,28,0)))</f>
        <v/>
      </c>
      <c r="J20" s="60">
        <f>IF((VLOOKUP($A20,'[1]data aktuální'!$A$1:$DI$10000,29,0))=0,"",(VLOOKUP($A20,'[1]data aktuální'!$A$1:$DI$10000,29,0)))</f>
        <v>90</v>
      </c>
      <c r="K20" s="60" t="str">
        <f>IF((VLOOKUP($A20,'[1]data aktuální'!$A$1:$DI$10000,30,0))=0,"",(VLOOKUP($A20,'[1]data aktuální'!$A$1:$DI$10000,30,0)))</f>
        <v/>
      </c>
      <c r="L20" s="60" t="str">
        <f>IF((VLOOKUP($A20,'[1]data aktuální'!$A$1:$DI$10000,32,0))=0,"",(VLOOKUP($A20,'[1]data aktuální'!$A$1:$DI$10000,32,0)))</f>
        <v/>
      </c>
      <c r="M20" s="60" t="str">
        <f>IF((VLOOKUP($A20,'[1]data aktuální'!$A$1:$DI$10000,33,0))=0,"",(VLOOKUP($A20,'[1]data aktuální'!$A$1:$DI$10000,33,0)))</f>
        <v/>
      </c>
      <c r="N20" s="60">
        <f>IF((VLOOKUP($A20,'[1]data aktuální'!$A$1:$DI$10000,34,0))=0,"",(VLOOKUP($A20,'[1]data aktuální'!$A$1:$DI$10000,34,0)))</f>
        <v>8</v>
      </c>
      <c r="O20" s="60" t="str">
        <f>IF((VLOOKUP($A20,'[1]data aktuální'!$A$1:$DI$10000,35,0))=0,"",(VLOOKUP($A20,'[1]data aktuální'!$A$1:$DI$10000,35,0)))</f>
        <v/>
      </c>
      <c r="P20" s="60" t="str">
        <f>IF((VLOOKUP($A20,'[1]data aktuální'!$A$1:$DI$10000,37,0))=0,"",(VLOOKUP($A20,'[1]data aktuální'!$A$1:$DI$10000,37,0)))</f>
        <v/>
      </c>
      <c r="Q20" s="60" t="str">
        <f>IF((VLOOKUP($A20,'[1]data aktuální'!$A$1:$DI$10000,38,0))=0,"",(VLOOKUP($A20,'[1]data aktuální'!$A$1:$DI$10000,38,0)))</f>
        <v/>
      </c>
      <c r="R20" s="60">
        <f>IF((VLOOKUP($A20,'[1]data aktuální'!$A$1:$DI$10000,39,0))=0,"",(VLOOKUP($A20,'[1]data aktuální'!$A$1:$DI$10000,39,0)))</f>
        <v>2</v>
      </c>
      <c r="S20" s="60" t="str">
        <f>IF((VLOOKUP($A20,'[1]data aktuální'!$A$1:$DI$10000,40,0))=0,"",(VLOOKUP($A20,'[1]data aktuální'!$A$1:$DI$10000,40,0)))</f>
        <v/>
      </c>
      <c r="T20" s="60" t="str">
        <f>IF((VLOOKUP($A20,'[1]data aktuální'!$A$1:$DI$10000,42,0))=0,"",(VLOOKUP($A20,'[1]data aktuální'!$A$1:$DI$10000,42,0)))</f>
        <v/>
      </c>
      <c r="U20" s="60" t="str">
        <f>IF((VLOOKUP($A20,'[1]data aktuální'!$A$1:$DI$10000,43,0))=0,"",(VLOOKUP($A20,'[1]data aktuální'!$A$1:$DI$10000,43,0)))</f>
        <v/>
      </c>
      <c r="V20" s="60" t="str">
        <f>IF((VLOOKUP($A20,'[1]data aktuální'!$A$1:$DI$10000,44,0))=0,"",(VLOOKUP($A20,'[1]data aktuální'!$A$1:$DI$10000,44,0)))</f>
        <v/>
      </c>
      <c r="W20" s="60" t="str">
        <f>IF((VLOOKUP($A20,'[1]data aktuální'!$A$1:$DI$10000,45,0))=0,"",(VLOOKUP($A20,'[1]data aktuální'!$A$1:$DI$10000,45,0)))</f>
        <v/>
      </c>
      <c r="X20" s="60" t="str">
        <f>IF((VLOOKUP($A20,'[1]data aktuální'!$A$1:$DI$10000,47,0))=0,"",(VLOOKUP($A20,'[1]data aktuální'!$A$1:$DI$10000,47,0)))</f>
        <v/>
      </c>
      <c r="Y20" s="60" t="str">
        <f>IF((VLOOKUP($A20,'[1]data aktuální'!$A$1:$DI$10000,48,0))=0,"",(VLOOKUP($A20,'[1]data aktuální'!$A$1:$DI$10000,48,0)))</f>
        <v/>
      </c>
      <c r="Z20" s="60" t="str">
        <f>IF((VLOOKUP($A20,'[1]data aktuální'!$A$1:$DI$10000,49,0))=0,"",(VLOOKUP($A20,'[1]data aktuální'!$A$1:$DI$10000,49,0)))</f>
        <v/>
      </c>
      <c r="AA20" s="60" t="str">
        <f>IF((VLOOKUP($A20,'[1]data aktuální'!$A$1:$DI$10000,50,0))=0,"",(VLOOKUP($A20,'[1]data aktuální'!$A$1:$DI$10000,50,0)))</f>
        <v/>
      </c>
      <c r="AB20" s="60" t="str">
        <f>IF((VLOOKUP($A20,'[1]data aktuální'!$A$1:$DI$10000,52,0))=0,"",(VLOOKUP($A20,'[1]data aktuální'!$A$1:$DI$10000,52,0)))</f>
        <v/>
      </c>
      <c r="AC20" s="60" t="str">
        <f>IF((VLOOKUP($A20,'[1]data aktuální'!$A$1:$DI$10000,53,0))=0,"",(VLOOKUP($A20,'[1]data aktuální'!$A$1:$DI$10000,53,0)))</f>
        <v/>
      </c>
      <c r="AD20" s="60" t="str">
        <f>IF((VLOOKUP($A20,'[1]data aktuální'!$A$1:$DI$10000,54,0))=0,"",(VLOOKUP($A20,'[1]data aktuální'!$A$1:$DI$10000,54,0)))</f>
        <v/>
      </c>
      <c r="AE20" s="60" t="str">
        <f>IF((VLOOKUP($A20,'[1]data aktuální'!$A$1:$DI$10000,55,0))=0,"",(VLOOKUP($A20,'[1]data aktuální'!$A$1:$DI$10000,55,0)))</f>
        <v/>
      </c>
      <c r="AF20" s="60" t="str">
        <f>IF((VLOOKUP($A20,'[1]data aktuální'!$A$1:$DI$10000,57,0))=0,"",(VLOOKUP($A20,'[1]data aktuální'!$A$1:$DI$10000,57,0)))</f>
        <v/>
      </c>
      <c r="AG20" s="60" t="str">
        <f>IF((VLOOKUP($A20,'[1]data aktuální'!$A$1:$DI$10000,58,0))=0,"",(VLOOKUP($A20,'[1]data aktuální'!$A$1:$DI$10000,58,0)))</f>
        <v/>
      </c>
      <c r="AH20" s="60" t="str">
        <f>IF((VLOOKUP($A20,'[1]data aktuální'!$A$1:$DI$10000,59,0))=0,"",(VLOOKUP($A20,'[1]data aktuální'!$A$1:$DI$10000,59,0)))</f>
        <v/>
      </c>
      <c r="AI20" s="60" t="str">
        <f>IF((VLOOKUP($A20,'[1]data aktuální'!$A$1:$DI$10000,60,0))=0,"",(VLOOKUP($A20,'[1]data aktuální'!$A$1:$DI$10000,60,0)))</f>
        <v/>
      </c>
      <c r="AJ20" s="60" t="str">
        <f>IF((VLOOKUP($A20,'[1]data aktuální'!$A$1:$DI$10000,62,0))=0,"",(VLOOKUP($A20,'[1]data aktuální'!$A$1:$DI$10000,62,0)))</f>
        <v/>
      </c>
      <c r="AK20" s="60" t="str">
        <f>IF((VLOOKUP($A20,'[1]data aktuální'!$A$1:$DI$10000,63,0))=0,"",(VLOOKUP($A20,'[1]data aktuální'!$A$1:$DI$10000,63,0)))</f>
        <v/>
      </c>
      <c r="AL20" s="60" t="str">
        <f>IF((VLOOKUP($A20,'[1]data aktuální'!$A$1:$DI$10000,64,0))=0,"",(VLOOKUP($A20,'[1]data aktuální'!$A$1:$DI$10000,64,0)))</f>
        <v/>
      </c>
      <c r="AM20" s="60" t="str">
        <f>IF((VLOOKUP($A20,'[1]data aktuální'!$A$1:$DI$10000,65,0))=0,"",(VLOOKUP($A20,'[1]data aktuální'!$A$1:$DI$10000,65,0)))</f>
        <v/>
      </c>
      <c r="AN20" s="56" t="str">
        <f>VLOOKUP(A20,'[1]data aktuální'!$A$2:$DI$10000,113,0)</f>
        <v>100-200 tis.m3</v>
      </c>
    </row>
    <row r="21" spans="1:40" s="36" customFormat="1" x14ac:dyDescent="0.25">
      <c r="A21" s="36">
        <v>380</v>
      </c>
      <c r="B21" s="53" t="str">
        <f>(VLOOKUP($A21,'[1]data aktuální'!$A$1:$DI$10000,3,0))</f>
        <v>25532642</v>
      </c>
      <c r="C21" s="55" t="str">
        <f>(VLOOKUP($A21,'[1]data aktuální'!$A$1:$DI$10000,7,0))</f>
        <v>Kloboucká lesní s.r.o.</v>
      </c>
      <c r="D21" s="55" t="str">
        <f>IF((VLOOKUP($A21,'[1]data aktuální'!$A$1:$DI$10000,14,0))=0,"",(VLOOKUP($A21,'[1]data aktuální'!$A$1:$DI$10000,14,0)))</f>
        <v xml:space="preserve"> pila Bylnice</v>
      </c>
      <c r="E21" s="57">
        <f>(VLOOKUP($A21,'[1]data aktuální'!$A$1:$DI$10000,22,0))</f>
        <v>121000</v>
      </c>
      <c r="F21" s="57">
        <f>(VLOOKUP($A21,'[1]data aktuální'!$A$1:$DI$10000,23,0))</f>
        <v>133560</v>
      </c>
      <c r="G21" s="57">
        <f>(VLOOKUP($A21,'[1]data aktuální'!$A$1:$DI$10000,24,0))</f>
        <v>136820</v>
      </c>
      <c r="H21" s="59">
        <f>IF((VLOOKUP($A21,'[1]data aktuální'!$A$1:$DI$10000,27,0))=0,"",(VLOOKUP($A21,'[1]data aktuální'!$A$1:$DI$10000,27,0)))</f>
        <v>68</v>
      </c>
      <c r="I21" s="59">
        <f>IF((VLOOKUP($A21,'[1]data aktuální'!$A$1:$DI$10000,28,0))=0,"",(VLOOKUP($A21,'[1]data aktuální'!$A$1:$DI$10000,28,0)))</f>
        <v>3</v>
      </c>
      <c r="J21" s="59">
        <f>IF((VLOOKUP($A21,'[1]data aktuální'!$A$1:$DI$10000,29,0))=0,"",(VLOOKUP($A21,'[1]data aktuální'!$A$1:$DI$10000,29,0)))</f>
        <v>1</v>
      </c>
      <c r="K21" s="59" t="str">
        <f>IF((VLOOKUP($A21,'[1]data aktuální'!$A$1:$DI$10000,30,0))=0,"",(VLOOKUP($A21,'[1]data aktuální'!$A$1:$DI$10000,30,0)))</f>
        <v/>
      </c>
      <c r="L21" s="59">
        <f>IF((VLOOKUP($A21,'[1]data aktuální'!$A$1:$DI$10000,32,0))=0,"",(VLOOKUP($A21,'[1]data aktuální'!$A$1:$DI$10000,32,0)))</f>
        <v>8</v>
      </c>
      <c r="M21" s="59">
        <f>IF((VLOOKUP($A21,'[1]data aktuální'!$A$1:$DI$10000,33,0))=0,"",(VLOOKUP($A21,'[1]data aktuální'!$A$1:$DI$10000,33,0)))</f>
        <v>1</v>
      </c>
      <c r="N21" s="59" t="str">
        <f>IF((VLOOKUP($A21,'[1]data aktuální'!$A$1:$DI$10000,34,0))=0,"",(VLOOKUP($A21,'[1]data aktuální'!$A$1:$DI$10000,34,0)))</f>
        <v/>
      </c>
      <c r="O21" s="59" t="str">
        <f>IF((VLOOKUP($A21,'[1]data aktuální'!$A$1:$DI$10000,35,0))=0,"",(VLOOKUP($A21,'[1]data aktuální'!$A$1:$DI$10000,35,0)))</f>
        <v/>
      </c>
      <c r="P21" s="59">
        <f>IF((VLOOKUP($A21,'[1]data aktuální'!$A$1:$DI$10000,37,0))=0,"",(VLOOKUP($A21,'[1]data aktuální'!$A$1:$DI$10000,37,0)))</f>
        <v>10</v>
      </c>
      <c r="Q21" s="59">
        <f>IF((VLOOKUP($A21,'[1]data aktuální'!$A$1:$DI$10000,38,0))=0,"",(VLOOKUP($A21,'[1]data aktuální'!$A$1:$DI$10000,38,0)))</f>
        <v>1</v>
      </c>
      <c r="R21" s="59" t="str">
        <f>IF((VLOOKUP($A21,'[1]data aktuální'!$A$1:$DI$10000,39,0))=0,"",(VLOOKUP($A21,'[1]data aktuální'!$A$1:$DI$10000,39,0)))</f>
        <v/>
      </c>
      <c r="S21" s="59" t="str">
        <f>IF((VLOOKUP($A21,'[1]data aktuální'!$A$1:$DI$10000,40,0))=0,"",(VLOOKUP($A21,'[1]data aktuální'!$A$1:$DI$10000,40,0)))</f>
        <v/>
      </c>
      <c r="T21" s="59">
        <f>IF((VLOOKUP($A21,'[1]data aktuální'!$A$1:$DI$10000,42,0))=0,"",(VLOOKUP($A21,'[1]data aktuální'!$A$1:$DI$10000,42,0)))</f>
        <v>1</v>
      </c>
      <c r="U21" s="59">
        <f>IF((VLOOKUP($A21,'[1]data aktuální'!$A$1:$DI$10000,43,0))=0,"",(VLOOKUP($A21,'[1]data aktuální'!$A$1:$DI$10000,43,0)))</f>
        <v>1</v>
      </c>
      <c r="V21" s="59" t="str">
        <f>IF((VLOOKUP($A21,'[1]data aktuální'!$A$1:$DI$10000,44,0))=0,"",(VLOOKUP($A21,'[1]data aktuální'!$A$1:$DI$10000,44,0)))</f>
        <v/>
      </c>
      <c r="W21" s="59" t="str">
        <f>IF((VLOOKUP($A21,'[1]data aktuální'!$A$1:$DI$10000,45,0))=0,"",(VLOOKUP($A21,'[1]data aktuální'!$A$1:$DI$10000,45,0)))</f>
        <v/>
      </c>
      <c r="X21" s="59">
        <f>IF((VLOOKUP($A21,'[1]data aktuální'!$A$1:$DI$10000,47,0))=0,"",(VLOOKUP($A21,'[1]data aktuální'!$A$1:$DI$10000,47,0)))</f>
        <v>3</v>
      </c>
      <c r="Y21" s="59">
        <f>IF((VLOOKUP($A21,'[1]data aktuální'!$A$1:$DI$10000,48,0))=0,"",(VLOOKUP($A21,'[1]data aktuální'!$A$1:$DI$10000,48,0)))</f>
        <v>1</v>
      </c>
      <c r="Z21" s="59" t="str">
        <f>IF((VLOOKUP($A21,'[1]data aktuální'!$A$1:$DI$10000,49,0))=0,"",(VLOOKUP($A21,'[1]data aktuální'!$A$1:$DI$10000,49,0)))</f>
        <v/>
      </c>
      <c r="AA21" s="59" t="str">
        <f>IF((VLOOKUP($A21,'[1]data aktuální'!$A$1:$DI$10000,50,0))=0,"",(VLOOKUP($A21,'[1]data aktuální'!$A$1:$DI$10000,50,0)))</f>
        <v/>
      </c>
      <c r="AB21" s="59" t="str">
        <f>IF((VLOOKUP($A21,'[1]data aktuální'!$A$1:$DI$10000,52,0))=0,"",(VLOOKUP($A21,'[1]data aktuální'!$A$1:$DI$10000,52,0)))</f>
        <v/>
      </c>
      <c r="AC21" s="59" t="str">
        <f>IF((VLOOKUP($A21,'[1]data aktuální'!$A$1:$DI$10000,53,0))=0,"",(VLOOKUP($A21,'[1]data aktuální'!$A$1:$DI$10000,53,0)))</f>
        <v/>
      </c>
      <c r="AD21" s="59" t="str">
        <f>IF((VLOOKUP($A21,'[1]data aktuální'!$A$1:$DI$10000,54,0))=0,"",(VLOOKUP($A21,'[1]data aktuální'!$A$1:$DI$10000,54,0)))</f>
        <v/>
      </c>
      <c r="AE21" s="59" t="str">
        <f>IF((VLOOKUP($A21,'[1]data aktuální'!$A$1:$DI$10000,55,0))=0,"",(VLOOKUP($A21,'[1]data aktuální'!$A$1:$DI$10000,55,0)))</f>
        <v/>
      </c>
      <c r="AF21" s="59" t="str">
        <f>IF((VLOOKUP($A21,'[1]data aktuální'!$A$1:$DI$10000,57,0))=0,"",(VLOOKUP($A21,'[1]data aktuální'!$A$1:$DI$10000,57,0)))</f>
        <v/>
      </c>
      <c r="AG21" s="59" t="str">
        <f>IF((VLOOKUP($A21,'[1]data aktuální'!$A$1:$DI$10000,58,0))=0,"",(VLOOKUP($A21,'[1]data aktuální'!$A$1:$DI$10000,58,0)))</f>
        <v/>
      </c>
      <c r="AH21" s="59" t="str">
        <f>IF((VLOOKUP($A21,'[1]data aktuální'!$A$1:$DI$10000,59,0))=0,"",(VLOOKUP($A21,'[1]data aktuální'!$A$1:$DI$10000,59,0)))</f>
        <v/>
      </c>
      <c r="AI21" s="59" t="str">
        <f>IF((VLOOKUP($A21,'[1]data aktuální'!$A$1:$DI$10000,60,0))=0,"",(VLOOKUP($A21,'[1]data aktuální'!$A$1:$DI$10000,60,0)))</f>
        <v/>
      </c>
      <c r="AJ21" s="59">
        <f>IF((VLOOKUP($A21,'[1]data aktuální'!$A$1:$DI$10000,62,0))=0,"",(VLOOKUP($A21,'[1]data aktuální'!$A$1:$DI$10000,62,0)))</f>
        <v>1</v>
      </c>
      <c r="AK21" s="59">
        <f>IF((VLOOKUP($A21,'[1]data aktuální'!$A$1:$DI$10000,63,0))=0,"",(VLOOKUP($A21,'[1]data aktuální'!$A$1:$DI$10000,63,0)))</f>
        <v>1</v>
      </c>
      <c r="AL21" s="59" t="str">
        <f>IF((VLOOKUP($A21,'[1]data aktuální'!$A$1:$DI$10000,64,0))=0,"",(VLOOKUP($A21,'[1]data aktuální'!$A$1:$DI$10000,64,0)))</f>
        <v/>
      </c>
      <c r="AM21" s="59" t="str">
        <f>IF((VLOOKUP($A21,'[1]data aktuální'!$A$1:$DI$10000,65,0))=0,"",(VLOOKUP($A21,'[1]data aktuální'!$A$1:$DI$10000,65,0)))</f>
        <v/>
      </c>
      <c r="AN21" s="55" t="str">
        <f>VLOOKUP(A21,'[1]data aktuální'!$A$2:$DI$10000,113,0)</f>
        <v>100-200 tis.m3</v>
      </c>
    </row>
    <row r="22" spans="1:40" x14ac:dyDescent="0.25">
      <c r="A22">
        <v>280</v>
      </c>
      <c r="B22" s="54" t="str">
        <f>(VLOOKUP($A22,'[1]data aktuální'!$A$1:$DI$10000,3,0))</f>
        <v>29142652</v>
      </c>
      <c r="C22" s="56" t="str">
        <f>(VLOOKUP($A22,'[1]data aktuální'!$A$1:$DI$10000,7,0))</f>
        <v>Pila Kojetice s.r.o.</v>
      </c>
      <c r="D22" s="56" t="str">
        <f>IF((VLOOKUP($A22,'[1]data aktuální'!$A$1:$DI$10000,14,0))=0,"",(VLOOKUP($A22,'[1]data aktuální'!$A$1:$DI$10000,14,0)))</f>
        <v/>
      </c>
      <c r="E22" s="58">
        <f>(VLOOKUP($A22,'[1]data aktuální'!$A$1:$DI$10000,22,0))</f>
        <v>50000</v>
      </c>
      <c r="F22" s="58">
        <f>(VLOOKUP($A22,'[1]data aktuální'!$A$1:$DI$10000,23,0))</f>
        <v>70000</v>
      </c>
      <c r="G22" s="58">
        <f>(VLOOKUP($A22,'[1]data aktuální'!$A$1:$DI$10000,24,0))</f>
        <v>100000</v>
      </c>
      <c r="H22" s="60" t="str">
        <f>IF((VLOOKUP($A22,'[1]data aktuální'!$A$1:$DI$10000,27,0))=0,"",(VLOOKUP($A22,'[1]data aktuální'!$A$1:$DI$10000,27,0)))</f>
        <v/>
      </c>
      <c r="I22" s="60" t="str">
        <f>IF((VLOOKUP($A22,'[1]data aktuální'!$A$1:$DI$10000,28,0))=0,"",(VLOOKUP($A22,'[1]data aktuální'!$A$1:$DI$10000,28,0)))</f>
        <v/>
      </c>
      <c r="J22" s="60">
        <f>IF((VLOOKUP($A22,'[1]data aktuální'!$A$1:$DI$10000,29,0))=0,"",(VLOOKUP($A22,'[1]data aktuální'!$A$1:$DI$10000,29,0)))</f>
        <v>50</v>
      </c>
      <c r="K22" s="60" t="str">
        <f>IF((VLOOKUP($A22,'[1]data aktuální'!$A$1:$DI$10000,30,0))=0,"",(VLOOKUP($A22,'[1]data aktuální'!$A$1:$DI$10000,30,0)))</f>
        <v/>
      </c>
      <c r="L22" s="60" t="str">
        <f>IF((VLOOKUP($A22,'[1]data aktuální'!$A$1:$DI$10000,32,0))=0,"",(VLOOKUP($A22,'[1]data aktuální'!$A$1:$DI$10000,32,0)))</f>
        <v/>
      </c>
      <c r="M22" s="60" t="str">
        <f>IF((VLOOKUP($A22,'[1]data aktuální'!$A$1:$DI$10000,33,0))=0,"",(VLOOKUP($A22,'[1]data aktuální'!$A$1:$DI$10000,33,0)))</f>
        <v/>
      </c>
      <c r="N22" s="60">
        <f>IF((VLOOKUP($A22,'[1]data aktuální'!$A$1:$DI$10000,34,0))=0,"",(VLOOKUP($A22,'[1]data aktuální'!$A$1:$DI$10000,34,0)))</f>
        <v>15</v>
      </c>
      <c r="O22" s="60" t="str">
        <f>IF((VLOOKUP($A22,'[1]data aktuální'!$A$1:$DI$10000,35,0))=0,"",(VLOOKUP($A22,'[1]data aktuální'!$A$1:$DI$10000,35,0)))</f>
        <v/>
      </c>
      <c r="P22" s="60" t="str">
        <f>IF((VLOOKUP($A22,'[1]data aktuální'!$A$1:$DI$10000,37,0))=0,"",(VLOOKUP($A22,'[1]data aktuální'!$A$1:$DI$10000,37,0)))</f>
        <v/>
      </c>
      <c r="Q22" s="60" t="str">
        <f>IF((VLOOKUP($A22,'[1]data aktuální'!$A$1:$DI$10000,38,0))=0,"",(VLOOKUP($A22,'[1]data aktuální'!$A$1:$DI$10000,38,0)))</f>
        <v/>
      </c>
      <c r="R22" s="60">
        <f>IF((VLOOKUP($A22,'[1]data aktuální'!$A$1:$DI$10000,39,0))=0,"",(VLOOKUP($A22,'[1]data aktuální'!$A$1:$DI$10000,39,0)))</f>
        <v>5</v>
      </c>
      <c r="S22" s="60" t="str">
        <f>IF((VLOOKUP($A22,'[1]data aktuální'!$A$1:$DI$10000,40,0))=0,"",(VLOOKUP($A22,'[1]data aktuální'!$A$1:$DI$10000,40,0)))</f>
        <v/>
      </c>
      <c r="T22" s="60" t="str">
        <f>IF((VLOOKUP($A22,'[1]data aktuální'!$A$1:$DI$10000,42,0))=0,"",(VLOOKUP($A22,'[1]data aktuální'!$A$1:$DI$10000,42,0)))</f>
        <v/>
      </c>
      <c r="U22" s="60" t="str">
        <f>IF((VLOOKUP($A22,'[1]data aktuální'!$A$1:$DI$10000,43,0))=0,"",(VLOOKUP($A22,'[1]data aktuální'!$A$1:$DI$10000,43,0)))</f>
        <v/>
      </c>
      <c r="V22" s="60" t="str">
        <f>IF((VLOOKUP($A22,'[1]data aktuální'!$A$1:$DI$10000,44,0))=0,"",(VLOOKUP($A22,'[1]data aktuální'!$A$1:$DI$10000,44,0)))</f>
        <v/>
      </c>
      <c r="W22" s="60">
        <f>IF((VLOOKUP($A22,'[1]data aktuální'!$A$1:$DI$10000,45,0))=0,"",(VLOOKUP($A22,'[1]data aktuální'!$A$1:$DI$10000,45,0)))</f>
        <v>5</v>
      </c>
      <c r="X22" s="60" t="str">
        <f>IF((VLOOKUP($A22,'[1]data aktuální'!$A$1:$DI$10000,47,0))=0,"",(VLOOKUP($A22,'[1]data aktuální'!$A$1:$DI$10000,47,0)))</f>
        <v/>
      </c>
      <c r="Y22" s="60" t="str">
        <f>IF((VLOOKUP($A22,'[1]data aktuální'!$A$1:$DI$10000,48,0))=0,"",(VLOOKUP($A22,'[1]data aktuální'!$A$1:$DI$10000,48,0)))</f>
        <v/>
      </c>
      <c r="Z22" s="60" t="str">
        <f>IF((VLOOKUP($A22,'[1]data aktuální'!$A$1:$DI$10000,49,0))=0,"",(VLOOKUP($A22,'[1]data aktuální'!$A$1:$DI$10000,49,0)))</f>
        <v/>
      </c>
      <c r="AA22" s="60">
        <f>IF((VLOOKUP($A22,'[1]data aktuální'!$A$1:$DI$10000,50,0))=0,"",(VLOOKUP($A22,'[1]data aktuální'!$A$1:$DI$10000,50,0)))</f>
        <v>5</v>
      </c>
      <c r="AB22" s="60" t="str">
        <f>IF((VLOOKUP($A22,'[1]data aktuální'!$A$1:$DI$10000,52,0))=0,"",(VLOOKUP($A22,'[1]data aktuální'!$A$1:$DI$10000,52,0)))</f>
        <v/>
      </c>
      <c r="AC22" s="60" t="str">
        <f>IF((VLOOKUP($A22,'[1]data aktuální'!$A$1:$DI$10000,53,0))=0,"",(VLOOKUP($A22,'[1]data aktuální'!$A$1:$DI$10000,53,0)))</f>
        <v/>
      </c>
      <c r="AD22" s="60" t="str">
        <f>IF((VLOOKUP($A22,'[1]data aktuální'!$A$1:$DI$10000,54,0))=0,"",(VLOOKUP($A22,'[1]data aktuální'!$A$1:$DI$10000,54,0)))</f>
        <v/>
      </c>
      <c r="AE22" s="60">
        <f>IF((VLOOKUP($A22,'[1]data aktuální'!$A$1:$DI$10000,55,0))=0,"",(VLOOKUP($A22,'[1]data aktuální'!$A$1:$DI$10000,55,0)))</f>
        <v>5</v>
      </c>
      <c r="AF22" s="60" t="str">
        <f>IF((VLOOKUP($A22,'[1]data aktuální'!$A$1:$DI$10000,57,0))=0,"",(VLOOKUP($A22,'[1]data aktuální'!$A$1:$DI$10000,57,0)))</f>
        <v/>
      </c>
      <c r="AG22" s="60">
        <f>IF((VLOOKUP($A22,'[1]data aktuální'!$A$1:$DI$10000,58,0))=0,"",(VLOOKUP($A22,'[1]data aktuální'!$A$1:$DI$10000,58,0)))</f>
        <v>2</v>
      </c>
      <c r="AH22" s="60">
        <f>IF((VLOOKUP($A22,'[1]data aktuální'!$A$1:$DI$10000,59,0))=0,"",(VLOOKUP($A22,'[1]data aktuální'!$A$1:$DI$10000,59,0)))</f>
        <v>3</v>
      </c>
      <c r="AI22" s="60" t="str">
        <f>IF((VLOOKUP($A22,'[1]data aktuální'!$A$1:$DI$10000,60,0))=0,"",(VLOOKUP($A22,'[1]data aktuální'!$A$1:$DI$10000,60,0)))</f>
        <v/>
      </c>
      <c r="AJ22" s="60" t="str">
        <f>IF((VLOOKUP($A22,'[1]data aktuální'!$A$1:$DI$10000,62,0))=0,"",(VLOOKUP($A22,'[1]data aktuální'!$A$1:$DI$10000,62,0)))</f>
        <v/>
      </c>
      <c r="AK22" s="60" t="str">
        <f>IF((VLOOKUP($A22,'[1]data aktuální'!$A$1:$DI$10000,63,0))=0,"",(VLOOKUP($A22,'[1]data aktuální'!$A$1:$DI$10000,63,0)))</f>
        <v/>
      </c>
      <c r="AL22" s="60" t="str">
        <f>IF((VLOOKUP($A22,'[1]data aktuální'!$A$1:$DI$10000,64,0))=0,"",(VLOOKUP($A22,'[1]data aktuální'!$A$1:$DI$10000,64,0)))</f>
        <v/>
      </c>
      <c r="AM22" s="60">
        <f>IF((VLOOKUP($A22,'[1]data aktuální'!$A$1:$DI$10000,65,0))=0,"",(VLOOKUP($A22,'[1]data aktuální'!$A$1:$DI$10000,65,0)))</f>
        <v>10</v>
      </c>
      <c r="AN22" s="56" t="str">
        <f>VLOOKUP(A22,'[1]data aktuální'!$A$2:$DI$10000,113,0)</f>
        <v>50-100 tis.m3</v>
      </c>
    </row>
    <row r="23" spans="1:40" s="36" customFormat="1" x14ac:dyDescent="0.25">
      <c r="A23" s="36">
        <v>372</v>
      </c>
      <c r="B23" s="53" t="str">
        <f>(VLOOKUP($A23,'[1]data aktuální'!$A$1:$DI$10000,3,0))</f>
        <v>25198611</v>
      </c>
      <c r="C23" s="55" t="str">
        <f>(VLOOKUP($A23,'[1]data aktuální'!$A$1:$DI$10000,7,0))</f>
        <v>1.písecká lesní a dřevařská, a.s.</v>
      </c>
      <c r="D23" s="55" t="str">
        <f>IF((VLOOKUP($A23,'[1]data aktuální'!$A$1:$DI$10000,14,0))=0,"",(VLOOKUP($A23,'[1]data aktuální'!$A$1:$DI$10000,14,0)))</f>
        <v/>
      </c>
      <c r="E23" s="57">
        <f>(VLOOKUP($A23,'[1]data aktuální'!$A$1:$DI$10000,22,0))</f>
        <v>43633</v>
      </c>
      <c r="F23" s="57">
        <f>(VLOOKUP($A23,'[1]data aktuální'!$A$1:$DI$10000,23,0))</f>
        <v>67698</v>
      </c>
      <c r="G23" s="57">
        <f>(VLOOKUP($A23,'[1]data aktuální'!$A$1:$DI$10000,24,0))</f>
        <v>86188</v>
      </c>
      <c r="H23" s="59">
        <f>IF((VLOOKUP($A23,'[1]data aktuální'!$A$1:$DI$10000,27,0))=0,"",(VLOOKUP($A23,'[1]data aktuální'!$A$1:$DI$10000,27,0)))</f>
        <v>36</v>
      </c>
      <c r="I23" s="59">
        <f>IF((VLOOKUP($A23,'[1]data aktuální'!$A$1:$DI$10000,28,0))=0,"",(VLOOKUP($A23,'[1]data aktuální'!$A$1:$DI$10000,28,0)))</f>
        <v>5</v>
      </c>
      <c r="J23" s="59">
        <f>IF((VLOOKUP($A23,'[1]data aktuální'!$A$1:$DI$10000,29,0))=0,"",(VLOOKUP($A23,'[1]data aktuální'!$A$1:$DI$10000,29,0)))</f>
        <v>12</v>
      </c>
      <c r="K23" s="59" t="str">
        <f>IF((VLOOKUP($A23,'[1]data aktuální'!$A$1:$DI$10000,30,0))=0,"",(VLOOKUP($A23,'[1]data aktuální'!$A$1:$DI$10000,30,0)))</f>
        <v/>
      </c>
      <c r="L23" s="59">
        <f>IF((VLOOKUP($A23,'[1]data aktuální'!$A$1:$DI$10000,32,0))=0,"",(VLOOKUP($A23,'[1]data aktuální'!$A$1:$DI$10000,32,0)))</f>
        <v>35</v>
      </c>
      <c r="M23" s="59">
        <f>IF((VLOOKUP($A23,'[1]data aktuální'!$A$1:$DI$10000,33,0))=0,"",(VLOOKUP($A23,'[1]data aktuální'!$A$1:$DI$10000,33,0)))</f>
        <v>4</v>
      </c>
      <c r="N23" s="59">
        <f>IF((VLOOKUP($A23,'[1]data aktuální'!$A$1:$DI$10000,34,0))=0,"",(VLOOKUP($A23,'[1]data aktuální'!$A$1:$DI$10000,34,0)))</f>
        <v>8</v>
      </c>
      <c r="O23" s="59" t="str">
        <f>IF((VLOOKUP($A23,'[1]data aktuální'!$A$1:$DI$10000,35,0))=0,"",(VLOOKUP($A23,'[1]data aktuální'!$A$1:$DI$10000,35,0)))</f>
        <v/>
      </c>
      <c r="P23" s="59" t="str">
        <f>IF((VLOOKUP($A23,'[1]data aktuální'!$A$1:$DI$10000,37,0))=0,"",(VLOOKUP($A23,'[1]data aktuální'!$A$1:$DI$10000,37,0)))</f>
        <v/>
      </c>
      <c r="Q23" s="59" t="str">
        <f>IF((VLOOKUP($A23,'[1]data aktuální'!$A$1:$DI$10000,38,0))=0,"",(VLOOKUP($A23,'[1]data aktuální'!$A$1:$DI$10000,38,0)))</f>
        <v/>
      </c>
      <c r="R23" s="59" t="str">
        <f>IF((VLOOKUP($A23,'[1]data aktuální'!$A$1:$DI$10000,39,0))=0,"",(VLOOKUP($A23,'[1]data aktuální'!$A$1:$DI$10000,39,0)))</f>
        <v/>
      </c>
      <c r="S23" s="59" t="str">
        <f>IF((VLOOKUP($A23,'[1]data aktuální'!$A$1:$DI$10000,40,0))=0,"",(VLOOKUP($A23,'[1]data aktuální'!$A$1:$DI$10000,40,0)))</f>
        <v/>
      </c>
      <c r="T23" s="59" t="str">
        <f>IF((VLOOKUP($A23,'[1]data aktuální'!$A$1:$DI$10000,42,0))=0,"",(VLOOKUP($A23,'[1]data aktuální'!$A$1:$DI$10000,42,0)))</f>
        <v/>
      </c>
      <c r="U23" s="59" t="str">
        <f>IF((VLOOKUP($A23,'[1]data aktuální'!$A$1:$DI$10000,43,0))=0,"",(VLOOKUP($A23,'[1]data aktuální'!$A$1:$DI$10000,43,0)))</f>
        <v/>
      </c>
      <c r="V23" s="59" t="str">
        <f>IF((VLOOKUP($A23,'[1]data aktuální'!$A$1:$DI$10000,44,0))=0,"",(VLOOKUP($A23,'[1]data aktuální'!$A$1:$DI$10000,44,0)))</f>
        <v/>
      </c>
      <c r="W23" s="59" t="str">
        <f>IF((VLOOKUP($A23,'[1]data aktuální'!$A$1:$DI$10000,45,0))=0,"",(VLOOKUP($A23,'[1]data aktuální'!$A$1:$DI$10000,45,0)))</f>
        <v/>
      </c>
      <c r="X23" s="59" t="str">
        <f>IF((VLOOKUP($A23,'[1]data aktuální'!$A$1:$DI$10000,47,0))=0,"",(VLOOKUP($A23,'[1]data aktuální'!$A$1:$DI$10000,47,0)))</f>
        <v/>
      </c>
      <c r="Y23" s="59" t="str">
        <f>IF((VLOOKUP($A23,'[1]data aktuální'!$A$1:$DI$10000,48,0))=0,"",(VLOOKUP($A23,'[1]data aktuální'!$A$1:$DI$10000,48,0)))</f>
        <v/>
      </c>
      <c r="Z23" s="59" t="str">
        <f>IF((VLOOKUP($A23,'[1]data aktuální'!$A$1:$DI$10000,49,0))=0,"",(VLOOKUP($A23,'[1]data aktuální'!$A$1:$DI$10000,49,0)))</f>
        <v/>
      </c>
      <c r="AA23" s="59" t="str">
        <f>IF((VLOOKUP($A23,'[1]data aktuální'!$A$1:$DI$10000,50,0))=0,"",(VLOOKUP($A23,'[1]data aktuální'!$A$1:$DI$10000,50,0)))</f>
        <v/>
      </c>
      <c r="AB23" s="59" t="str">
        <f>IF((VLOOKUP($A23,'[1]data aktuální'!$A$1:$DI$10000,52,0))=0,"",(VLOOKUP($A23,'[1]data aktuální'!$A$1:$DI$10000,52,0)))</f>
        <v/>
      </c>
      <c r="AC23" s="59" t="str">
        <f>IF((VLOOKUP($A23,'[1]data aktuální'!$A$1:$DI$10000,53,0))=0,"",(VLOOKUP($A23,'[1]data aktuální'!$A$1:$DI$10000,53,0)))</f>
        <v/>
      </c>
      <c r="AD23" s="59" t="str">
        <f>IF((VLOOKUP($A23,'[1]data aktuální'!$A$1:$DI$10000,54,0))=0,"",(VLOOKUP($A23,'[1]data aktuální'!$A$1:$DI$10000,54,0)))</f>
        <v/>
      </c>
      <c r="AE23" s="59" t="str">
        <f>IF((VLOOKUP($A23,'[1]data aktuální'!$A$1:$DI$10000,55,0))=0,"",(VLOOKUP($A23,'[1]data aktuální'!$A$1:$DI$10000,55,0)))</f>
        <v/>
      </c>
      <c r="AF23" s="59" t="str">
        <f>IF((VLOOKUP($A23,'[1]data aktuální'!$A$1:$DI$10000,57,0))=0,"",(VLOOKUP($A23,'[1]data aktuální'!$A$1:$DI$10000,57,0)))</f>
        <v/>
      </c>
      <c r="AG23" s="59" t="str">
        <f>IF((VLOOKUP($A23,'[1]data aktuální'!$A$1:$DI$10000,58,0))=0,"",(VLOOKUP($A23,'[1]data aktuální'!$A$1:$DI$10000,58,0)))</f>
        <v/>
      </c>
      <c r="AH23" s="59" t="str">
        <f>IF((VLOOKUP($A23,'[1]data aktuální'!$A$1:$DI$10000,59,0))=0,"",(VLOOKUP($A23,'[1]data aktuální'!$A$1:$DI$10000,59,0)))</f>
        <v/>
      </c>
      <c r="AI23" s="59" t="str">
        <f>IF((VLOOKUP($A23,'[1]data aktuální'!$A$1:$DI$10000,60,0))=0,"",(VLOOKUP($A23,'[1]data aktuální'!$A$1:$DI$10000,60,0)))</f>
        <v/>
      </c>
      <c r="AJ23" s="59" t="str">
        <f>IF((VLOOKUP($A23,'[1]data aktuální'!$A$1:$DI$10000,62,0))=0,"",(VLOOKUP($A23,'[1]data aktuální'!$A$1:$DI$10000,62,0)))</f>
        <v/>
      </c>
      <c r="AK23" s="59" t="str">
        <f>IF((VLOOKUP($A23,'[1]data aktuální'!$A$1:$DI$10000,63,0))=0,"",(VLOOKUP($A23,'[1]data aktuální'!$A$1:$DI$10000,63,0)))</f>
        <v/>
      </c>
      <c r="AL23" s="59" t="str">
        <f>IF((VLOOKUP($A23,'[1]data aktuální'!$A$1:$DI$10000,64,0))=0,"",(VLOOKUP($A23,'[1]data aktuální'!$A$1:$DI$10000,64,0)))</f>
        <v/>
      </c>
      <c r="AM23" s="59" t="str">
        <f>IF((VLOOKUP($A23,'[1]data aktuální'!$A$1:$DI$10000,65,0))=0,"",(VLOOKUP($A23,'[1]data aktuální'!$A$1:$DI$10000,65,0)))</f>
        <v/>
      </c>
      <c r="AN23" s="55" t="str">
        <f>VLOOKUP(A23,'[1]data aktuální'!$A$2:$DI$10000,113,0)</f>
        <v>50-100 tis.m3</v>
      </c>
    </row>
    <row r="24" spans="1:40" x14ac:dyDescent="0.25">
      <c r="A24" s="74">
        <v>279</v>
      </c>
      <c r="B24" s="54" t="str">
        <f>(VLOOKUP($A24,'[1]data aktuální'!$A$1:$DI$10000,3,0))</f>
        <v>05137764</v>
      </c>
      <c r="C24" s="56" t="str">
        <f>(VLOOKUP($A24,'[1]data aktuální'!$A$1:$DI$10000,7,0))</f>
        <v>Flexipal a.s.</v>
      </c>
      <c r="D24" s="56" t="str">
        <f>IF((VLOOKUP($A24,'[1]data aktuální'!$A$1:$DI$10000,14,0))=0,"",(VLOOKUP($A24,'[1]data aktuální'!$A$1:$DI$10000,14,0)))</f>
        <v/>
      </c>
      <c r="E24" s="58">
        <f>(VLOOKUP($A24,'[1]data aktuální'!$A$1:$DI$10000,22,0))</f>
        <v>60000</v>
      </c>
      <c r="F24" s="58">
        <f>(VLOOKUP($A24,'[1]data aktuální'!$A$1:$DI$10000,23,0))</f>
        <v>75000</v>
      </c>
      <c r="G24" s="58">
        <f>(VLOOKUP($A24,'[1]data aktuální'!$A$1:$DI$10000,24,0))</f>
        <v>85000</v>
      </c>
      <c r="H24" s="60" t="str">
        <f>IF((VLOOKUP($A24,'[1]data aktuální'!$A$1:$DI$10000,27,0))=0,"",(VLOOKUP($A24,'[1]data aktuální'!$A$1:$DI$10000,27,0)))</f>
        <v/>
      </c>
      <c r="I24" s="60" t="str">
        <f>IF((VLOOKUP($A24,'[1]data aktuální'!$A$1:$DI$10000,28,0))=0,"",(VLOOKUP($A24,'[1]data aktuální'!$A$1:$DI$10000,28,0)))</f>
        <v/>
      </c>
      <c r="J24" s="60">
        <f>IF((VLOOKUP($A24,'[1]data aktuální'!$A$1:$DI$10000,29,0))=0,"",(VLOOKUP($A24,'[1]data aktuální'!$A$1:$DI$10000,29,0)))</f>
        <v>50</v>
      </c>
      <c r="K24" s="60" t="str">
        <f>IF((VLOOKUP($A24,'[1]data aktuální'!$A$1:$DI$10000,30,0))=0,"",(VLOOKUP($A24,'[1]data aktuální'!$A$1:$DI$10000,30,0)))</f>
        <v/>
      </c>
      <c r="L24" s="60" t="str">
        <f>IF((VLOOKUP($A24,'[1]data aktuální'!$A$1:$DI$10000,32,0))=0,"",(VLOOKUP($A24,'[1]data aktuální'!$A$1:$DI$10000,32,0)))</f>
        <v/>
      </c>
      <c r="M24" s="60" t="str">
        <f>IF((VLOOKUP($A24,'[1]data aktuální'!$A$1:$DI$10000,33,0))=0,"",(VLOOKUP($A24,'[1]data aktuální'!$A$1:$DI$10000,33,0)))</f>
        <v/>
      </c>
      <c r="N24" s="60">
        <f>IF((VLOOKUP($A24,'[1]data aktuální'!$A$1:$DI$10000,34,0))=0,"",(VLOOKUP($A24,'[1]data aktuální'!$A$1:$DI$10000,34,0)))</f>
        <v>15</v>
      </c>
      <c r="O24" s="60" t="str">
        <f>IF((VLOOKUP($A24,'[1]data aktuální'!$A$1:$DI$10000,35,0))=0,"",(VLOOKUP($A24,'[1]data aktuální'!$A$1:$DI$10000,35,0)))</f>
        <v/>
      </c>
      <c r="P24" s="60" t="str">
        <f>IF((VLOOKUP($A24,'[1]data aktuální'!$A$1:$DI$10000,37,0))=0,"",(VLOOKUP($A24,'[1]data aktuální'!$A$1:$DI$10000,37,0)))</f>
        <v/>
      </c>
      <c r="Q24" s="60" t="str">
        <f>IF((VLOOKUP($A24,'[1]data aktuální'!$A$1:$DI$10000,38,0))=0,"",(VLOOKUP($A24,'[1]data aktuální'!$A$1:$DI$10000,38,0)))</f>
        <v/>
      </c>
      <c r="R24" s="60">
        <f>IF((VLOOKUP($A24,'[1]data aktuální'!$A$1:$DI$10000,39,0))=0,"",(VLOOKUP($A24,'[1]data aktuální'!$A$1:$DI$10000,39,0)))</f>
        <v>5</v>
      </c>
      <c r="S24" s="60" t="str">
        <f>IF((VLOOKUP($A24,'[1]data aktuální'!$A$1:$DI$10000,40,0))=0,"",(VLOOKUP($A24,'[1]data aktuální'!$A$1:$DI$10000,40,0)))</f>
        <v/>
      </c>
      <c r="T24" s="60" t="str">
        <f>IF((VLOOKUP($A24,'[1]data aktuální'!$A$1:$DI$10000,42,0))=0,"",(VLOOKUP($A24,'[1]data aktuální'!$A$1:$DI$10000,42,0)))</f>
        <v/>
      </c>
      <c r="U24" s="60" t="str">
        <f>IF((VLOOKUP($A24,'[1]data aktuální'!$A$1:$DI$10000,43,0))=0,"",(VLOOKUP($A24,'[1]data aktuální'!$A$1:$DI$10000,43,0)))</f>
        <v/>
      </c>
      <c r="V24" s="60" t="str">
        <f>IF((VLOOKUP($A24,'[1]data aktuální'!$A$1:$DI$10000,44,0))=0,"",(VLOOKUP($A24,'[1]data aktuální'!$A$1:$DI$10000,44,0)))</f>
        <v/>
      </c>
      <c r="W24" s="60" t="str">
        <f>IF((VLOOKUP($A24,'[1]data aktuální'!$A$1:$DI$10000,45,0))=0,"",(VLOOKUP($A24,'[1]data aktuální'!$A$1:$DI$10000,45,0)))</f>
        <v/>
      </c>
      <c r="X24" s="60" t="str">
        <f>IF((VLOOKUP($A24,'[1]data aktuální'!$A$1:$DI$10000,47,0))=0,"",(VLOOKUP($A24,'[1]data aktuální'!$A$1:$DI$10000,47,0)))</f>
        <v/>
      </c>
      <c r="Y24" s="60" t="str">
        <f>IF((VLOOKUP($A24,'[1]data aktuální'!$A$1:$DI$10000,48,0))=0,"",(VLOOKUP($A24,'[1]data aktuální'!$A$1:$DI$10000,48,0)))</f>
        <v/>
      </c>
      <c r="Z24" s="60" t="str">
        <f>IF((VLOOKUP($A24,'[1]data aktuální'!$A$1:$DI$10000,49,0))=0,"",(VLOOKUP($A24,'[1]data aktuální'!$A$1:$DI$10000,49,0)))</f>
        <v/>
      </c>
      <c r="AA24" s="60" t="str">
        <f>IF((VLOOKUP($A24,'[1]data aktuální'!$A$1:$DI$10000,50,0))=0,"",(VLOOKUP($A24,'[1]data aktuální'!$A$1:$DI$10000,50,0)))</f>
        <v/>
      </c>
      <c r="AB24" s="60" t="str">
        <f>IF((VLOOKUP($A24,'[1]data aktuální'!$A$1:$DI$10000,52,0))=0,"",(VLOOKUP($A24,'[1]data aktuální'!$A$1:$DI$10000,52,0)))</f>
        <v/>
      </c>
      <c r="AC24" s="60" t="str">
        <f>IF((VLOOKUP($A24,'[1]data aktuální'!$A$1:$DI$10000,53,0))=0,"",(VLOOKUP($A24,'[1]data aktuální'!$A$1:$DI$10000,53,0)))</f>
        <v/>
      </c>
      <c r="AD24" s="60" t="str">
        <f>IF((VLOOKUP($A24,'[1]data aktuální'!$A$1:$DI$10000,54,0))=0,"",(VLOOKUP($A24,'[1]data aktuální'!$A$1:$DI$10000,54,0)))</f>
        <v/>
      </c>
      <c r="AE24" s="60" t="str">
        <f>IF((VLOOKUP($A24,'[1]data aktuální'!$A$1:$DI$10000,55,0))=0,"",(VLOOKUP($A24,'[1]data aktuální'!$A$1:$DI$10000,55,0)))</f>
        <v/>
      </c>
      <c r="AF24" s="60" t="str">
        <f>IF((VLOOKUP($A24,'[1]data aktuální'!$A$1:$DI$10000,57,0))=0,"",(VLOOKUP($A24,'[1]data aktuální'!$A$1:$DI$10000,57,0)))</f>
        <v/>
      </c>
      <c r="AG24" s="60">
        <f>IF((VLOOKUP($A24,'[1]data aktuální'!$A$1:$DI$10000,58,0))=0,"",(VLOOKUP($A24,'[1]data aktuální'!$A$1:$DI$10000,58,0)))</f>
        <v>20</v>
      </c>
      <c r="AH24" s="60">
        <f>IF((VLOOKUP($A24,'[1]data aktuální'!$A$1:$DI$10000,59,0))=0,"",(VLOOKUP($A24,'[1]data aktuální'!$A$1:$DI$10000,59,0)))</f>
        <v>10</v>
      </c>
      <c r="AI24" s="60" t="str">
        <f>IF((VLOOKUP($A24,'[1]data aktuální'!$A$1:$DI$10000,60,0))=0,"",(VLOOKUP($A24,'[1]data aktuální'!$A$1:$DI$10000,60,0)))</f>
        <v/>
      </c>
      <c r="AJ24" s="60" t="str">
        <f>IF((VLOOKUP($A24,'[1]data aktuální'!$A$1:$DI$10000,62,0))=0,"",(VLOOKUP($A24,'[1]data aktuální'!$A$1:$DI$10000,62,0)))</f>
        <v/>
      </c>
      <c r="AK24" s="60" t="str">
        <f>IF((VLOOKUP($A24,'[1]data aktuální'!$A$1:$DI$10000,63,0))=0,"",(VLOOKUP($A24,'[1]data aktuální'!$A$1:$DI$10000,63,0)))</f>
        <v/>
      </c>
      <c r="AL24" s="60" t="str">
        <f>IF((VLOOKUP($A24,'[1]data aktuální'!$A$1:$DI$10000,64,0))=0,"",(VLOOKUP($A24,'[1]data aktuální'!$A$1:$DI$10000,64,0)))</f>
        <v/>
      </c>
      <c r="AM24" s="60" t="str">
        <f>IF((VLOOKUP($A24,'[1]data aktuální'!$A$1:$DI$10000,65,0))=0,"",(VLOOKUP($A24,'[1]data aktuální'!$A$1:$DI$10000,65,0)))</f>
        <v/>
      </c>
      <c r="AN24" s="56" t="str">
        <f>VLOOKUP(A24,'[1]data aktuální'!$A$2:$DI$10000,113,0)</f>
        <v>50-100 tis.m3</v>
      </c>
    </row>
    <row r="25" spans="1:40" s="36" customFormat="1" x14ac:dyDescent="0.25">
      <c r="A25" s="36">
        <v>430</v>
      </c>
      <c r="B25" s="53" t="str">
        <f>(VLOOKUP($A25,'[1]data aktuální'!$A$1:$DI$10000,3,0))</f>
        <v>25858947</v>
      </c>
      <c r="C25" s="55" t="str">
        <f>(VLOOKUP($A25,'[1]data aktuální'!$A$1:$DI$10000,7,0))</f>
        <v>KATR s.r.o.</v>
      </c>
      <c r="D25" s="55" t="str">
        <f>IF((VLOOKUP($A25,'[1]data aktuální'!$A$1:$DI$10000,14,0))=0,"",(VLOOKUP($A25,'[1]data aktuální'!$A$1:$DI$10000,14,0)))</f>
        <v/>
      </c>
      <c r="E25" s="57">
        <f>(VLOOKUP($A25,'[1]data aktuální'!$A$1:$DI$10000,22,0))</f>
        <v>91366</v>
      </c>
      <c r="F25" s="57">
        <f>(VLOOKUP($A25,'[1]data aktuální'!$A$1:$DI$10000,23,0))</f>
        <v>73295</v>
      </c>
      <c r="G25" s="57">
        <f>(VLOOKUP($A25,'[1]data aktuální'!$A$1:$DI$10000,24,0))</f>
        <v>76410</v>
      </c>
      <c r="H25" s="59">
        <f>IF((VLOOKUP($A25,'[1]data aktuální'!$A$1:$DI$10000,27,0))=0,"",(VLOOKUP($A25,'[1]data aktuální'!$A$1:$DI$10000,27,0)))</f>
        <v>100</v>
      </c>
      <c r="I25" s="59" t="str">
        <f>IF((VLOOKUP($A25,'[1]data aktuální'!$A$1:$DI$10000,28,0))=0,"",(VLOOKUP($A25,'[1]data aktuální'!$A$1:$DI$10000,28,0)))</f>
        <v/>
      </c>
      <c r="J25" s="59" t="str">
        <f>IF((VLOOKUP($A25,'[1]data aktuální'!$A$1:$DI$10000,29,0))=0,"",(VLOOKUP($A25,'[1]data aktuální'!$A$1:$DI$10000,29,0)))</f>
        <v/>
      </c>
      <c r="K25" s="59" t="str">
        <f>IF((VLOOKUP($A25,'[1]data aktuální'!$A$1:$DI$10000,30,0))=0,"",(VLOOKUP($A25,'[1]data aktuální'!$A$1:$DI$10000,30,0)))</f>
        <v/>
      </c>
      <c r="L25" s="59" t="str">
        <f>IF((VLOOKUP($A25,'[1]data aktuální'!$A$1:$DI$10000,32,0))=0,"",(VLOOKUP($A25,'[1]data aktuální'!$A$1:$DI$10000,32,0)))</f>
        <v/>
      </c>
      <c r="M25" s="59" t="str">
        <f>IF((VLOOKUP($A25,'[1]data aktuální'!$A$1:$DI$10000,33,0))=0,"",(VLOOKUP($A25,'[1]data aktuální'!$A$1:$DI$10000,33,0)))</f>
        <v/>
      </c>
      <c r="N25" s="59" t="str">
        <f>IF((VLOOKUP($A25,'[1]data aktuální'!$A$1:$DI$10000,34,0))=0,"",(VLOOKUP($A25,'[1]data aktuální'!$A$1:$DI$10000,34,0)))</f>
        <v/>
      </c>
      <c r="O25" s="59" t="str">
        <f>IF((VLOOKUP($A25,'[1]data aktuální'!$A$1:$DI$10000,35,0))=0,"",(VLOOKUP($A25,'[1]data aktuální'!$A$1:$DI$10000,35,0)))</f>
        <v/>
      </c>
      <c r="P25" s="59" t="str">
        <f>IF((VLOOKUP($A25,'[1]data aktuální'!$A$1:$DI$10000,37,0))=0,"",(VLOOKUP($A25,'[1]data aktuální'!$A$1:$DI$10000,37,0)))</f>
        <v/>
      </c>
      <c r="Q25" s="59" t="str">
        <f>IF((VLOOKUP($A25,'[1]data aktuální'!$A$1:$DI$10000,38,0))=0,"",(VLOOKUP($A25,'[1]data aktuální'!$A$1:$DI$10000,38,0)))</f>
        <v/>
      </c>
      <c r="R25" s="59" t="str">
        <f>IF((VLOOKUP($A25,'[1]data aktuální'!$A$1:$DI$10000,39,0))=0,"",(VLOOKUP($A25,'[1]data aktuální'!$A$1:$DI$10000,39,0)))</f>
        <v/>
      </c>
      <c r="S25" s="59" t="str">
        <f>IF((VLOOKUP($A25,'[1]data aktuální'!$A$1:$DI$10000,40,0))=0,"",(VLOOKUP($A25,'[1]data aktuální'!$A$1:$DI$10000,40,0)))</f>
        <v/>
      </c>
      <c r="T25" s="59" t="str">
        <f>IF((VLOOKUP($A25,'[1]data aktuální'!$A$1:$DI$10000,42,0))=0,"",(VLOOKUP($A25,'[1]data aktuální'!$A$1:$DI$10000,42,0)))</f>
        <v/>
      </c>
      <c r="U25" s="59" t="str">
        <f>IF((VLOOKUP($A25,'[1]data aktuální'!$A$1:$DI$10000,43,0))=0,"",(VLOOKUP($A25,'[1]data aktuální'!$A$1:$DI$10000,43,0)))</f>
        <v/>
      </c>
      <c r="V25" s="59" t="str">
        <f>IF((VLOOKUP($A25,'[1]data aktuální'!$A$1:$DI$10000,44,0))=0,"",(VLOOKUP($A25,'[1]data aktuální'!$A$1:$DI$10000,44,0)))</f>
        <v/>
      </c>
      <c r="W25" s="59" t="str">
        <f>IF((VLOOKUP($A25,'[1]data aktuální'!$A$1:$DI$10000,45,0))=0,"",(VLOOKUP($A25,'[1]data aktuální'!$A$1:$DI$10000,45,0)))</f>
        <v/>
      </c>
      <c r="X25" s="59" t="str">
        <f>IF((VLOOKUP($A25,'[1]data aktuální'!$A$1:$DI$10000,47,0))=0,"",(VLOOKUP($A25,'[1]data aktuální'!$A$1:$DI$10000,47,0)))</f>
        <v/>
      </c>
      <c r="Y25" s="59" t="str">
        <f>IF((VLOOKUP($A25,'[1]data aktuální'!$A$1:$DI$10000,48,0))=0,"",(VLOOKUP($A25,'[1]data aktuální'!$A$1:$DI$10000,48,0)))</f>
        <v/>
      </c>
      <c r="Z25" s="59" t="str">
        <f>IF((VLOOKUP($A25,'[1]data aktuální'!$A$1:$DI$10000,49,0))=0,"",(VLOOKUP($A25,'[1]data aktuální'!$A$1:$DI$10000,49,0)))</f>
        <v/>
      </c>
      <c r="AA25" s="59" t="str">
        <f>IF((VLOOKUP($A25,'[1]data aktuální'!$A$1:$DI$10000,50,0))=0,"",(VLOOKUP($A25,'[1]data aktuální'!$A$1:$DI$10000,50,0)))</f>
        <v/>
      </c>
      <c r="AB25" s="59" t="str">
        <f>IF((VLOOKUP($A25,'[1]data aktuální'!$A$1:$DI$10000,52,0))=0,"",(VLOOKUP($A25,'[1]data aktuální'!$A$1:$DI$10000,52,0)))</f>
        <v/>
      </c>
      <c r="AC25" s="59" t="str">
        <f>IF((VLOOKUP($A25,'[1]data aktuální'!$A$1:$DI$10000,53,0))=0,"",(VLOOKUP($A25,'[1]data aktuální'!$A$1:$DI$10000,53,0)))</f>
        <v/>
      </c>
      <c r="AD25" s="59" t="str">
        <f>IF((VLOOKUP($A25,'[1]data aktuální'!$A$1:$DI$10000,54,0))=0,"",(VLOOKUP($A25,'[1]data aktuální'!$A$1:$DI$10000,54,0)))</f>
        <v/>
      </c>
      <c r="AE25" s="59" t="str">
        <f>IF((VLOOKUP($A25,'[1]data aktuální'!$A$1:$DI$10000,55,0))=0,"",(VLOOKUP($A25,'[1]data aktuální'!$A$1:$DI$10000,55,0)))</f>
        <v/>
      </c>
      <c r="AF25" s="59" t="str">
        <f>IF((VLOOKUP($A25,'[1]data aktuální'!$A$1:$DI$10000,57,0))=0,"",(VLOOKUP($A25,'[1]data aktuální'!$A$1:$DI$10000,57,0)))</f>
        <v/>
      </c>
      <c r="AG25" s="59" t="str">
        <f>IF((VLOOKUP($A25,'[1]data aktuální'!$A$1:$DI$10000,58,0))=0,"",(VLOOKUP($A25,'[1]data aktuální'!$A$1:$DI$10000,58,0)))</f>
        <v/>
      </c>
      <c r="AH25" s="59" t="str">
        <f>IF((VLOOKUP($A25,'[1]data aktuální'!$A$1:$DI$10000,59,0))=0,"",(VLOOKUP($A25,'[1]data aktuální'!$A$1:$DI$10000,59,0)))</f>
        <v/>
      </c>
      <c r="AI25" s="59" t="str">
        <f>IF((VLOOKUP($A25,'[1]data aktuální'!$A$1:$DI$10000,60,0))=0,"",(VLOOKUP($A25,'[1]data aktuální'!$A$1:$DI$10000,60,0)))</f>
        <v/>
      </c>
      <c r="AJ25" s="59" t="str">
        <f>IF((VLOOKUP($A25,'[1]data aktuální'!$A$1:$DI$10000,62,0))=0,"",(VLOOKUP($A25,'[1]data aktuální'!$A$1:$DI$10000,62,0)))</f>
        <v/>
      </c>
      <c r="AK25" s="59" t="str">
        <f>IF((VLOOKUP($A25,'[1]data aktuální'!$A$1:$DI$10000,63,0))=0,"",(VLOOKUP($A25,'[1]data aktuální'!$A$1:$DI$10000,63,0)))</f>
        <v/>
      </c>
      <c r="AL25" s="59" t="str">
        <f>IF((VLOOKUP($A25,'[1]data aktuální'!$A$1:$DI$10000,64,0))=0,"",(VLOOKUP($A25,'[1]data aktuální'!$A$1:$DI$10000,64,0)))</f>
        <v/>
      </c>
      <c r="AM25" s="59" t="str">
        <f>IF((VLOOKUP($A25,'[1]data aktuální'!$A$1:$DI$10000,65,0))=0,"",(VLOOKUP($A25,'[1]data aktuální'!$A$1:$DI$10000,65,0)))</f>
        <v/>
      </c>
      <c r="AN25" s="55" t="str">
        <f>VLOOKUP(A25,'[1]data aktuální'!$A$2:$DI$10000,113,0)</f>
        <v>50-100 tis.m3</v>
      </c>
    </row>
    <row r="26" spans="1:40" x14ac:dyDescent="0.25">
      <c r="A26">
        <v>187</v>
      </c>
      <c r="B26" s="54" t="str">
        <f>(VLOOKUP($A26,'[1]data aktuální'!$A$1:$DI$10000,3,0))</f>
        <v>15031110</v>
      </c>
      <c r="C26" s="56" t="str">
        <f>(VLOOKUP($A26,'[1]data aktuální'!$A$1:$DI$10000,7,0))</f>
        <v>Dřevoterm, s.r.o.</v>
      </c>
      <c r="D26" s="56" t="str">
        <f>IF((VLOOKUP($A26,'[1]data aktuální'!$A$1:$DI$10000,14,0))=0,"",(VLOOKUP($A26,'[1]data aktuální'!$A$1:$DI$10000,14,0)))</f>
        <v/>
      </c>
      <c r="E26" s="58">
        <f>(VLOOKUP($A26,'[1]data aktuální'!$A$1:$DI$10000,22,0))</f>
        <v>70098</v>
      </c>
      <c r="F26" s="58">
        <f>(VLOOKUP($A26,'[1]data aktuální'!$A$1:$DI$10000,23,0))</f>
        <v>69315</v>
      </c>
      <c r="G26" s="58">
        <f>(VLOOKUP($A26,'[1]data aktuální'!$A$1:$DI$10000,24,0))</f>
        <v>72360</v>
      </c>
      <c r="H26" s="60">
        <f>IF((VLOOKUP($A26,'[1]data aktuální'!$A$1:$DI$10000,27,0))=0,"",(VLOOKUP($A26,'[1]data aktuální'!$A$1:$DI$10000,27,0)))</f>
        <v>97</v>
      </c>
      <c r="I26" s="60">
        <f>IF((VLOOKUP($A26,'[1]data aktuální'!$A$1:$DI$10000,28,0))=0,"",(VLOOKUP($A26,'[1]data aktuální'!$A$1:$DI$10000,28,0)))</f>
        <v>3</v>
      </c>
      <c r="J26" s="60" t="str">
        <f>IF((VLOOKUP($A26,'[1]data aktuální'!$A$1:$DI$10000,29,0))=0,"",(VLOOKUP($A26,'[1]data aktuální'!$A$1:$DI$10000,29,0)))</f>
        <v/>
      </c>
      <c r="K26" s="60" t="str">
        <f>IF((VLOOKUP($A26,'[1]data aktuální'!$A$1:$DI$10000,30,0))=0,"",(VLOOKUP($A26,'[1]data aktuální'!$A$1:$DI$10000,30,0)))</f>
        <v/>
      </c>
      <c r="L26" s="60" t="str">
        <f>IF((VLOOKUP($A26,'[1]data aktuální'!$A$1:$DI$10000,32,0))=0,"",(VLOOKUP($A26,'[1]data aktuální'!$A$1:$DI$10000,32,0)))</f>
        <v/>
      </c>
      <c r="M26" s="60" t="str">
        <f>IF((VLOOKUP($A26,'[1]data aktuální'!$A$1:$DI$10000,33,0))=0,"",(VLOOKUP($A26,'[1]data aktuální'!$A$1:$DI$10000,33,0)))</f>
        <v/>
      </c>
      <c r="N26" s="60" t="str">
        <f>IF((VLOOKUP($A26,'[1]data aktuální'!$A$1:$DI$10000,34,0))=0,"",(VLOOKUP($A26,'[1]data aktuální'!$A$1:$DI$10000,34,0)))</f>
        <v/>
      </c>
      <c r="O26" s="60" t="str">
        <f>IF((VLOOKUP($A26,'[1]data aktuální'!$A$1:$DI$10000,35,0))=0,"",(VLOOKUP($A26,'[1]data aktuální'!$A$1:$DI$10000,35,0)))</f>
        <v/>
      </c>
      <c r="P26" s="60" t="str">
        <f>IF((VLOOKUP($A26,'[1]data aktuální'!$A$1:$DI$10000,37,0))=0,"",(VLOOKUP($A26,'[1]data aktuální'!$A$1:$DI$10000,37,0)))</f>
        <v/>
      </c>
      <c r="Q26" s="60" t="str">
        <f>IF((VLOOKUP($A26,'[1]data aktuální'!$A$1:$DI$10000,38,0))=0,"",(VLOOKUP($A26,'[1]data aktuální'!$A$1:$DI$10000,38,0)))</f>
        <v/>
      </c>
      <c r="R26" s="60" t="str">
        <f>IF((VLOOKUP($A26,'[1]data aktuální'!$A$1:$DI$10000,39,0))=0,"",(VLOOKUP($A26,'[1]data aktuální'!$A$1:$DI$10000,39,0)))</f>
        <v/>
      </c>
      <c r="S26" s="60" t="str">
        <f>IF((VLOOKUP($A26,'[1]data aktuální'!$A$1:$DI$10000,40,0))=0,"",(VLOOKUP($A26,'[1]data aktuální'!$A$1:$DI$10000,40,0)))</f>
        <v/>
      </c>
      <c r="T26" s="60" t="str">
        <f>IF((VLOOKUP($A26,'[1]data aktuální'!$A$1:$DI$10000,42,0))=0,"",(VLOOKUP($A26,'[1]data aktuální'!$A$1:$DI$10000,42,0)))</f>
        <v/>
      </c>
      <c r="U26" s="60" t="str">
        <f>IF((VLOOKUP($A26,'[1]data aktuální'!$A$1:$DI$10000,43,0))=0,"",(VLOOKUP($A26,'[1]data aktuální'!$A$1:$DI$10000,43,0)))</f>
        <v/>
      </c>
      <c r="V26" s="60" t="str">
        <f>IF((VLOOKUP($A26,'[1]data aktuální'!$A$1:$DI$10000,44,0))=0,"",(VLOOKUP($A26,'[1]data aktuální'!$A$1:$DI$10000,44,0)))</f>
        <v/>
      </c>
      <c r="W26" s="60" t="str">
        <f>IF((VLOOKUP($A26,'[1]data aktuální'!$A$1:$DI$10000,45,0))=0,"",(VLOOKUP($A26,'[1]data aktuální'!$A$1:$DI$10000,45,0)))</f>
        <v/>
      </c>
      <c r="X26" s="60" t="str">
        <f>IF((VLOOKUP($A26,'[1]data aktuální'!$A$1:$DI$10000,47,0))=0,"",(VLOOKUP($A26,'[1]data aktuální'!$A$1:$DI$10000,47,0)))</f>
        <v/>
      </c>
      <c r="Y26" s="60" t="str">
        <f>IF((VLOOKUP($A26,'[1]data aktuální'!$A$1:$DI$10000,48,0))=0,"",(VLOOKUP($A26,'[1]data aktuální'!$A$1:$DI$10000,48,0)))</f>
        <v/>
      </c>
      <c r="Z26" s="60" t="str">
        <f>IF((VLOOKUP($A26,'[1]data aktuální'!$A$1:$DI$10000,49,0))=0,"",(VLOOKUP($A26,'[1]data aktuální'!$A$1:$DI$10000,49,0)))</f>
        <v/>
      </c>
      <c r="AA26" s="60" t="str">
        <f>IF((VLOOKUP($A26,'[1]data aktuální'!$A$1:$DI$10000,50,0))=0,"",(VLOOKUP($A26,'[1]data aktuální'!$A$1:$DI$10000,50,0)))</f>
        <v/>
      </c>
      <c r="AB26" s="60" t="str">
        <f>IF((VLOOKUP($A26,'[1]data aktuální'!$A$1:$DI$10000,52,0))=0,"",(VLOOKUP($A26,'[1]data aktuální'!$A$1:$DI$10000,52,0)))</f>
        <v/>
      </c>
      <c r="AC26" s="60" t="str">
        <f>IF((VLOOKUP($A26,'[1]data aktuální'!$A$1:$DI$10000,53,0))=0,"",(VLOOKUP($A26,'[1]data aktuální'!$A$1:$DI$10000,53,0)))</f>
        <v/>
      </c>
      <c r="AD26" s="60" t="str">
        <f>IF((VLOOKUP($A26,'[1]data aktuální'!$A$1:$DI$10000,54,0))=0,"",(VLOOKUP($A26,'[1]data aktuální'!$A$1:$DI$10000,54,0)))</f>
        <v/>
      </c>
      <c r="AE26" s="60" t="str">
        <f>IF((VLOOKUP($A26,'[1]data aktuální'!$A$1:$DI$10000,55,0))=0,"",(VLOOKUP($A26,'[1]data aktuální'!$A$1:$DI$10000,55,0)))</f>
        <v/>
      </c>
      <c r="AF26" s="60" t="str">
        <f>IF((VLOOKUP($A26,'[1]data aktuální'!$A$1:$DI$10000,57,0))=0,"",(VLOOKUP($A26,'[1]data aktuální'!$A$1:$DI$10000,57,0)))</f>
        <v/>
      </c>
      <c r="AG26" s="60" t="str">
        <f>IF((VLOOKUP($A26,'[1]data aktuální'!$A$1:$DI$10000,58,0))=0,"",(VLOOKUP($A26,'[1]data aktuální'!$A$1:$DI$10000,58,0)))</f>
        <v/>
      </c>
      <c r="AH26" s="60" t="str">
        <f>IF((VLOOKUP($A26,'[1]data aktuální'!$A$1:$DI$10000,59,0))=0,"",(VLOOKUP($A26,'[1]data aktuální'!$A$1:$DI$10000,59,0)))</f>
        <v/>
      </c>
      <c r="AI26" s="60" t="str">
        <f>IF((VLOOKUP($A26,'[1]data aktuální'!$A$1:$DI$10000,60,0))=0,"",(VLOOKUP($A26,'[1]data aktuální'!$A$1:$DI$10000,60,0)))</f>
        <v/>
      </c>
      <c r="AJ26" s="60" t="str">
        <f>IF((VLOOKUP($A26,'[1]data aktuální'!$A$1:$DI$10000,62,0))=0,"",(VLOOKUP($A26,'[1]data aktuální'!$A$1:$DI$10000,62,0)))</f>
        <v/>
      </c>
      <c r="AK26" s="60" t="str">
        <f>IF((VLOOKUP($A26,'[1]data aktuální'!$A$1:$DI$10000,63,0))=0,"",(VLOOKUP($A26,'[1]data aktuální'!$A$1:$DI$10000,63,0)))</f>
        <v/>
      </c>
      <c r="AL26" s="60" t="str">
        <f>IF((VLOOKUP($A26,'[1]data aktuální'!$A$1:$DI$10000,64,0))=0,"",(VLOOKUP($A26,'[1]data aktuální'!$A$1:$DI$10000,64,0)))</f>
        <v/>
      </c>
      <c r="AM26" s="60" t="str">
        <f>IF((VLOOKUP($A26,'[1]data aktuální'!$A$1:$DI$10000,65,0))=0,"",(VLOOKUP($A26,'[1]data aktuální'!$A$1:$DI$10000,65,0)))</f>
        <v/>
      </c>
      <c r="AN26" s="56" t="str">
        <f>VLOOKUP(A26,'[1]data aktuální'!$A$2:$DI$10000,113,0)</f>
        <v>50-100 tis.m3</v>
      </c>
    </row>
    <row r="27" spans="1:40" s="36" customFormat="1" x14ac:dyDescent="0.25">
      <c r="A27" s="36">
        <v>352</v>
      </c>
      <c r="B27" s="51" t="str">
        <f>(VLOOKUP($A27,'[1]data aktuální'!$A$1:$DI$10000,3,0))</f>
        <v>26060701</v>
      </c>
      <c r="C27" s="38" t="str">
        <f>(VLOOKUP($A27,'[1]data aktuální'!$A$1:$DI$10000,7,0))</f>
        <v>Wotan Forest, a.s.</v>
      </c>
      <c r="D27" s="38" t="str">
        <f>IF((VLOOKUP($A27,'[1]data aktuální'!$A$1:$DI$10000,14,0))=0,"",(VLOOKUP($A27,'[1]data aktuální'!$A$1:$DI$10000,14,0)))</f>
        <v>Solnice</v>
      </c>
      <c r="E27" s="39">
        <f>(VLOOKUP($A27,'[1]data aktuální'!$A$1:$DI$10000,22,0))</f>
        <v>63841</v>
      </c>
      <c r="F27" s="39">
        <f>(VLOOKUP($A27,'[1]data aktuální'!$A$1:$DI$10000,23,0))</f>
        <v>68122</v>
      </c>
      <c r="G27" s="39">
        <f>(VLOOKUP($A27,'[1]data aktuální'!$A$1:$DI$10000,24,0))</f>
        <v>70535</v>
      </c>
      <c r="H27" s="40">
        <f>IF((VLOOKUP($A27,'[1]data aktuální'!$A$1:$DI$10000,27,0))=0,"",(VLOOKUP($A27,'[1]data aktuální'!$A$1:$DI$10000,27,0)))</f>
        <v>61</v>
      </c>
      <c r="I27" s="40">
        <f>IF((VLOOKUP($A27,'[1]data aktuální'!$A$1:$DI$10000,28,0))=0,"",(VLOOKUP($A27,'[1]data aktuální'!$A$1:$DI$10000,28,0)))</f>
        <v>16</v>
      </c>
      <c r="J27" s="40" t="str">
        <f>IF((VLOOKUP($A27,'[1]data aktuální'!$A$1:$DI$10000,29,0))=0,"",(VLOOKUP($A27,'[1]data aktuální'!$A$1:$DI$10000,29,0)))</f>
        <v/>
      </c>
      <c r="K27" s="40" t="str">
        <f>IF((VLOOKUP($A27,'[1]data aktuální'!$A$1:$DI$10000,30,0))=0,"",(VLOOKUP($A27,'[1]data aktuální'!$A$1:$DI$10000,30,0)))</f>
        <v/>
      </c>
      <c r="L27" s="40">
        <f>IF((VLOOKUP($A27,'[1]data aktuální'!$A$1:$DI$10000,32,0))=0,"",(VLOOKUP($A27,'[1]data aktuální'!$A$1:$DI$10000,32,0)))</f>
        <v>23</v>
      </c>
      <c r="M27" s="40" t="str">
        <f>IF((VLOOKUP($A27,'[1]data aktuální'!$A$1:$DI$10000,33,0))=0,"",(VLOOKUP($A27,'[1]data aktuální'!$A$1:$DI$10000,33,0)))</f>
        <v/>
      </c>
      <c r="N27" s="40" t="str">
        <f>IF((VLOOKUP($A27,'[1]data aktuální'!$A$1:$DI$10000,34,0))=0,"",(VLOOKUP($A27,'[1]data aktuální'!$A$1:$DI$10000,34,0)))</f>
        <v/>
      </c>
      <c r="O27" s="40" t="str">
        <f>IF((VLOOKUP($A27,'[1]data aktuální'!$A$1:$DI$10000,35,0))=0,"",(VLOOKUP($A27,'[1]data aktuální'!$A$1:$DI$10000,35,0)))</f>
        <v/>
      </c>
      <c r="P27" s="40" t="str">
        <f>IF((VLOOKUP($A27,'[1]data aktuální'!$A$1:$DI$10000,37,0))=0,"",(VLOOKUP($A27,'[1]data aktuální'!$A$1:$DI$10000,37,0)))</f>
        <v/>
      </c>
      <c r="Q27" s="40" t="str">
        <f>IF((VLOOKUP($A27,'[1]data aktuální'!$A$1:$DI$10000,38,0))=0,"",(VLOOKUP($A27,'[1]data aktuální'!$A$1:$DI$10000,38,0)))</f>
        <v/>
      </c>
      <c r="R27" s="40" t="str">
        <f>IF((VLOOKUP($A27,'[1]data aktuální'!$A$1:$DI$10000,39,0))=0,"",(VLOOKUP($A27,'[1]data aktuální'!$A$1:$DI$10000,39,0)))</f>
        <v/>
      </c>
      <c r="S27" s="40" t="str">
        <f>IF((VLOOKUP($A27,'[1]data aktuální'!$A$1:$DI$10000,40,0))=0,"",(VLOOKUP($A27,'[1]data aktuální'!$A$1:$DI$10000,40,0)))</f>
        <v/>
      </c>
      <c r="T27" s="40" t="str">
        <f>IF((VLOOKUP($A27,'[1]data aktuální'!$A$1:$DI$10000,42,0))=0,"",(VLOOKUP($A27,'[1]data aktuální'!$A$1:$DI$10000,42,0)))</f>
        <v/>
      </c>
      <c r="U27" s="40" t="str">
        <f>IF((VLOOKUP($A27,'[1]data aktuální'!$A$1:$DI$10000,43,0))=0,"",(VLOOKUP($A27,'[1]data aktuální'!$A$1:$DI$10000,43,0)))</f>
        <v/>
      </c>
      <c r="V27" s="40" t="str">
        <f>IF((VLOOKUP($A27,'[1]data aktuální'!$A$1:$DI$10000,44,0))=0,"",(VLOOKUP($A27,'[1]data aktuální'!$A$1:$DI$10000,44,0)))</f>
        <v/>
      </c>
      <c r="W27" s="40" t="str">
        <f>IF((VLOOKUP($A27,'[1]data aktuální'!$A$1:$DI$10000,45,0))=0,"",(VLOOKUP($A27,'[1]data aktuální'!$A$1:$DI$10000,45,0)))</f>
        <v/>
      </c>
      <c r="X27" s="40" t="str">
        <f>IF((VLOOKUP($A27,'[1]data aktuální'!$A$1:$DI$10000,47,0))=0,"",(VLOOKUP($A27,'[1]data aktuální'!$A$1:$DI$10000,47,0)))</f>
        <v/>
      </c>
      <c r="Y27" s="40" t="str">
        <f>IF((VLOOKUP($A27,'[1]data aktuální'!$A$1:$DI$10000,48,0))=0,"",(VLOOKUP($A27,'[1]data aktuální'!$A$1:$DI$10000,48,0)))</f>
        <v/>
      </c>
      <c r="Z27" s="40" t="str">
        <f>IF((VLOOKUP($A27,'[1]data aktuální'!$A$1:$DI$10000,49,0))=0,"",(VLOOKUP($A27,'[1]data aktuální'!$A$1:$DI$10000,49,0)))</f>
        <v/>
      </c>
      <c r="AA27" s="40" t="str">
        <f>IF((VLOOKUP($A27,'[1]data aktuální'!$A$1:$DI$10000,50,0))=0,"",(VLOOKUP($A27,'[1]data aktuální'!$A$1:$DI$10000,50,0)))</f>
        <v/>
      </c>
      <c r="AB27" s="40" t="str">
        <f>IF((VLOOKUP($A27,'[1]data aktuální'!$A$1:$DI$10000,52,0))=0,"",(VLOOKUP($A27,'[1]data aktuální'!$A$1:$DI$10000,52,0)))</f>
        <v/>
      </c>
      <c r="AC27" s="40" t="str">
        <f>IF((VLOOKUP($A27,'[1]data aktuální'!$A$1:$DI$10000,53,0))=0,"",(VLOOKUP($A27,'[1]data aktuální'!$A$1:$DI$10000,53,0)))</f>
        <v/>
      </c>
      <c r="AD27" s="40" t="str">
        <f>IF((VLOOKUP($A27,'[1]data aktuální'!$A$1:$DI$10000,54,0))=0,"",(VLOOKUP($A27,'[1]data aktuální'!$A$1:$DI$10000,54,0)))</f>
        <v/>
      </c>
      <c r="AE27" s="40" t="str">
        <f>IF((VLOOKUP($A27,'[1]data aktuální'!$A$1:$DI$10000,55,0))=0,"",(VLOOKUP($A27,'[1]data aktuální'!$A$1:$DI$10000,55,0)))</f>
        <v/>
      </c>
      <c r="AF27" s="40" t="str">
        <f>IF((VLOOKUP($A27,'[1]data aktuální'!$A$1:$DI$10000,57,0))=0,"",(VLOOKUP($A27,'[1]data aktuální'!$A$1:$DI$10000,57,0)))</f>
        <v/>
      </c>
      <c r="AG27" s="40" t="str">
        <f>IF((VLOOKUP($A27,'[1]data aktuální'!$A$1:$DI$10000,58,0))=0,"",(VLOOKUP($A27,'[1]data aktuální'!$A$1:$DI$10000,58,0)))</f>
        <v/>
      </c>
      <c r="AH27" s="40" t="str">
        <f>IF((VLOOKUP($A27,'[1]data aktuální'!$A$1:$DI$10000,59,0))=0,"",(VLOOKUP($A27,'[1]data aktuální'!$A$1:$DI$10000,59,0)))</f>
        <v/>
      </c>
      <c r="AI27" s="40" t="str">
        <f>IF((VLOOKUP($A27,'[1]data aktuální'!$A$1:$DI$10000,60,0))=0,"",(VLOOKUP($A27,'[1]data aktuální'!$A$1:$DI$10000,60,0)))</f>
        <v/>
      </c>
      <c r="AJ27" s="40" t="str">
        <f>IF((VLOOKUP($A27,'[1]data aktuální'!$A$1:$DI$10000,62,0))=0,"",(VLOOKUP($A27,'[1]data aktuální'!$A$1:$DI$10000,62,0)))</f>
        <v/>
      </c>
      <c r="AK27" s="40" t="str">
        <f>IF((VLOOKUP($A27,'[1]data aktuální'!$A$1:$DI$10000,63,0))=0,"",(VLOOKUP($A27,'[1]data aktuální'!$A$1:$DI$10000,63,0)))</f>
        <v/>
      </c>
      <c r="AL27" s="40" t="str">
        <f>IF((VLOOKUP($A27,'[1]data aktuální'!$A$1:$DI$10000,64,0))=0,"",(VLOOKUP($A27,'[1]data aktuální'!$A$1:$DI$10000,64,0)))</f>
        <v/>
      </c>
      <c r="AM27" s="40" t="str">
        <f>IF((VLOOKUP($A27,'[1]data aktuální'!$A$1:$DI$10000,65,0))=0,"",(VLOOKUP($A27,'[1]data aktuální'!$A$1:$DI$10000,65,0)))</f>
        <v/>
      </c>
      <c r="AN27" s="38" t="str">
        <f>VLOOKUP(A27,'[1]data aktuální'!$A$2:$DI$10000,113,0)</f>
        <v>50-100 tis.m3</v>
      </c>
    </row>
    <row r="28" spans="1:40" x14ac:dyDescent="0.25">
      <c r="A28">
        <v>298</v>
      </c>
      <c r="B28" s="52" t="str">
        <f>(VLOOKUP($A28,'[1]data aktuální'!$A$1:$DI$10000,3,0))</f>
        <v>26078619</v>
      </c>
      <c r="C28" s="33" t="str">
        <f>(VLOOKUP($A28,'[1]data aktuální'!$A$1:$DI$10000,7,0))</f>
        <v>Pila Benda s.r.o.</v>
      </c>
      <c r="D28" s="33" t="str">
        <f>IF((VLOOKUP($A28,'[1]data aktuální'!$A$1:$DI$10000,14,0))=0,"",(VLOOKUP($A28,'[1]data aktuální'!$A$1:$DI$10000,14,0)))</f>
        <v/>
      </c>
      <c r="E28" s="34">
        <f>(VLOOKUP($A28,'[1]data aktuální'!$A$1:$DI$10000,22,0))</f>
        <v>24000</v>
      </c>
      <c r="F28" s="34">
        <f>(VLOOKUP($A28,'[1]data aktuální'!$A$1:$DI$10000,23,0))</f>
        <v>60000</v>
      </c>
      <c r="G28" s="34">
        <f>(VLOOKUP($A28,'[1]data aktuální'!$A$1:$DI$10000,24,0))</f>
        <v>70000</v>
      </c>
      <c r="H28" s="35" t="str">
        <f>IF((VLOOKUP($A28,'[1]data aktuální'!$A$1:$DI$10000,27,0))=0,"",(VLOOKUP($A28,'[1]data aktuální'!$A$1:$DI$10000,27,0)))</f>
        <v/>
      </c>
      <c r="I28" s="35" t="str">
        <f>IF((VLOOKUP($A28,'[1]data aktuální'!$A$1:$DI$10000,28,0))=0,"",(VLOOKUP($A28,'[1]data aktuální'!$A$1:$DI$10000,28,0)))</f>
        <v/>
      </c>
      <c r="J28" s="35">
        <f>IF((VLOOKUP($A28,'[1]data aktuální'!$A$1:$DI$10000,29,0))=0,"",(VLOOKUP($A28,'[1]data aktuální'!$A$1:$DI$10000,29,0)))</f>
        <v>80</v>
      </c>
      <c r="K28" s="35" t="str">
        <f>IF((VLOOKUP($A28,'[1]data aktuální'!$A$1:$DI$10000,30,0))=0,"",(VLOOKUP($A28,'[1]data aktuální'!$A$1:$DI$10000,30,0)))</f>
        <v/>
      </c>
      <c r="L28" s="35" t="str">
        <f>IF((VLOOKUP($A28,'[1]data aktuální'!$A$1:$DI$10000,32,0))=0,"",(VLOOKUP($A28,'[1]data aktuální'!$A$1:$DI$10000,32,0)))</f>
        <v/>
      </c>
      <c r="M28" s="35" t="str">
        <f>IF((VLOOKUP($A28,'[1]data aktuální'!$A$1:$DI$10000,33,0))=0,"",(VLOOKUP($A28,'[1]data aktuální'!$A$1:$DI$10000,33,0)))</f>
        <v/>
      </c>
      <c r="N28" s="35">
        <f>IF((VLOOKUP($A28,'[1]data aktuální'!$A$1:$DI$10000,34,0))=0,"",(VLOOKUP($A28,'[1]data aktuální'!$A$1:$DI$10000,34,0)))</f>
        <v>20</v>
      </c>
      <c r="O28" s="35" t="str">
        <f>IF((VLOOKUP($A28,'[1]data aktuální'!$A$1:$DI$10000,35,0))=0,"",(VLOOKUP($A28,'[1]data aktuální'!$A$1:$DI$10000,35,0)))</f>
        <v/>
      </c>
      <c r="P28" s="35" t="str">
        <f>IF((VLOOKUP($A28,'[1]data aktuální'!$A$1:$DI$10000,37,0))=0,"",(VLOOKUP($A28,'[1]data aktuální'!$A$1:$DI$10000,37,0)))</f>
        <v/>
      </c>
      <c r="Q28" s="35" t="str">
        <f>IF((VLOOKUP($A28,'[1]data aktuální'!$A$1:$DI$10000,38,0))=0,"",(VLOOKUP($A28,'[1]data aktuální'!$A$1:$DI$10000,38,0)))</f>
        <v/>
      </c>
      <c r="R28" s="35" t="str">
        <f>IF((VLOOKUP($A28,'[1]data aktuální'!$A$1:$DI$10000,39,0))=0,"",(VLOOKUP($A28,'[1]data aktuální'!$A$1:$DI$10000,39,0)))</f>
        <v/>
      </c>
      <c r="S28" s="35" t="str">
        <f>IF((VLOOKUP($A28,'[1]data aktuální'!$A$1:$DI$10000,40,0))=0,"",(VLOOKUP($A28,'[1]data aktuální'!$A$1:$DI$10000,40,0)))</f>
        <v/>
      </c>
      <c r="T28" s="35" t="str">
        <f>IF((VLOOKUP($A28,'[1]data aktuální'!$A$1:$DI$10000,42,0))=0,"",(VLOOKUP($A28,'[1]data aktuální'!$A$1:$DI$10000,42,0)))</f>
        <v/>
      </c>
      <c r="U28" s="35" t="str">
        <f>IF((VLOOKUP($A28,'[1]data aktuální'!$A$1:$DI$10000,43,0))=0,"",(VLOOKUP($A28,'[1]data aktuální'!$A$1:$DI$10000,43,0)))</f>
        <v/>
      </c>
      <c r="V28" s="35" t="str">
        <f>IF((VLOOKUP($A28,'[1]data aktuální'!$A$1:$DI$10000,44,0))=0,"",(VLOOKUP($A28,'[1]data aktuální'!$A$1:$DI$10000,44,0)))</f>
        <v/>
      </c>
      <c r="W28" s="35" t="str">
        <f>IF((VLOOKUP($A28,'[1]data aktuální'!$A$1:$DI$10000,45,0))=0,"",(VLOOKUP($A28,'[1]data aktuální'!$A$1:$DI$10000,45,0)))</f>
        <v/>
      </c>
      <c r="X28" s="35" t="str">
        <f>IF((VLOOKUP($A28,'[1]data aktuální'!$A$1:$DI$10000,47,0))=0,"",(VLOOKUP($A28,'[1]data aktuální'!$A$1:$DI$10000,47,0)))</f>
        <v/>
      </c>
      <c r="Y28" s="35" t="str">
        <f>IF((VLOOKUP($A28,'[1]data aktuální'!$A$1:$DI$10000,48,0))=0,"",(VLOOKUP($A28,'[1]data aktuální'!$A$1:$DI$10000,48,0)))</f>
        <v/>
      </c>
      <c r="Z28" s="35" t="str">
        <f>IF((VLOOKUP($A28,'[1]data aktuální'!$A$1:$DI$10000,49,0))=0,"",(VLOOKUP($A28,'[1]data aktuální'!$A$1:$DI$10000,49,0)))</f>
        <v/>
      </c>
      <c r="AA28" s="35" t="str">
        <f>IF((VLOOKUP($A28,'[1]data aktuální'!$A$1:$DI$10000,50,0))=0,"",(VLOOKUP($A28,'[1]data aktuální'!$A$1:$DI$10000,50,0)))</f>
        <v/>
      </c>
      <c r="AB28" s="35" t="str">
        <f>IF((VLOOKUP($A28,'[1]data aktuální'!$A$1:$DI$10000,52,0))=0,"",(VLOOKUP($A28,'[1]data aktuální'!$A$1:$DI$10000,52,0)))</f>
        <v/>
      </c>
      <c r="AC28" s="35" t="str">
        <f>IF((VLOOKUP($A28,'[1]data aktuální'!$A$1:$DI$10000,53,0))=0,"",(VLOOKUP($A28,'[1]data aktuální'!$A$1:$DI$10000,53,0)))</f>
        <v/>
      </c>
      <c r="AD28" s="35" t="str">
        <f>IF((VLOOKUP($A28,'[1]data aktuální'!$A$1:$DI$10000,54,0))=0,"",(VLOOKUP($A28,'[1]data aktuální'!$A$1:$DI$10000,54,0)))</f>
        <v/>
      </c>
      <c r="AE28" s="35" t="str">
        <f>IF((VLOOKUP($A28,'[1]data aktuální'!$A$1:$DI$10000,55,0))=0,"",(VLOOKUP($A28,'[1]data aktuální'!$A$1:$DI$10000,55,0)))</f>
        <v/>
      </c>
      <c r="AF28" s="35" t="str">
        <f>IF((VLOOKUP($A28,'[1]data aktuální'!$A$1:$DI$10000,57,0))=0,"",(VLOOKUP($A28,'[1]data aktuální'!$A$1:$DI$10000,57,0)))</f>
        <v/>
      </c>
      <c r="AG28" s="35" t="str">
        <f>IF((VLOOKUP($A28,'[1]data aktuální'!$A$1:$DI$10000,58,0))=0,"",(VLOOKUP($A28,'[1]data aktuální'!$A$1:$DI$10000,58,0)))</f>
        <v/>
      </c>
      <c r="AH28" s="35" t="str">
        <f>IF((VLOOKUP($A28,'[1]data aktuální'!$A$1:$DI$10000,59,0))=0,"",(VLOOKUP($A28,'[1]data aktuální'!$A$1:$DI$10000,59,0)))</f>
        <v/>
      </c>
      <c r="AI28" s="35" t="str">
        <f>IF((VLOOKUP($A28,'[1]data aktuální'!$A$1:$DI$10000,60,0))=0,"",(VLOOKUP($A28,'[1]data aktuální'!$A$1:$DI$10000,60,0)))</f>
        <v/>
      </c>
      <c r="AJ28" s="35" t="str">
        <f>IF((VLOOKUP($A28,'[1]data aktuální'!$A$1:$DI$10000,62,0))=0,"",(VLOOKUP($A28,'[1]data aktuální'!$A$1:$DI$10000,62,0)))</f>
        <v/>
      </c>
      <c r="AK28" s="35" t="str">
        <f>IF((VLOOKUP($A28,'[1]data aktuální'!$A$1:$DI$10000,63,0))=0,"",(VLOOKUP($A28,'[1]data aktuální'!$A$1:$DI$10000,63,0)))</f>
        <v/>
      </c>
      <c r="AL28" s="35" t="str">
        <f>IF((VLOOKUP($A28,'[1]data aktuální'!$A$1:$DI$10000,64,0))=0,"",(VLOOKUP($A28,'[1]data aktuální'!$A$1:$DI$10000,64,0)))</f>
        <v/>
      </c>
      <c r="AM28" s="35" t="str">
        <f>IF((VLOOKUP($A28,'[1]data aktuální'!$A$1:$DI$10000,65,0))=0,"",(VLOOKUP($A28,'[1]data aktuální'!$A$1:$DI$10000,65,0)))</f>
        <v/>
      </c>
      <c r="AN28" s="33" t="str">
        <f>VLOOKUP(A28,'[1]data aktuální'!$A$2:$DI$10000,113,0)</f>
        <v>50-100 tis.m3</v>
      </c>
    </row>
    <row r="29" spans="1:40" s="36" customFormat="1" x14ac:dyDescent="0.25">
      <c r="A29" s="36">
        <v>164</v>
      </c>
      <c r="B29" s="53" t="str">
        <f>(VLOOKUP($A29,'[1]data aktuální'!$A$1:$DI$10000,3,0))</f>
        <v>25525671</v>
      </c>
      <c r="C29" s="55" t="str">
        <f>(VLOOKUP($A29,'[1]data aktuální'!$A$1:$DI$10000,7,0))</f>
        <v>EMPO HOLZ,s.r.o.</v>
      </c>
      <c r="D29" s="55" t="str">
        <f>IF((VLOOKUP($A29,'[1]data aktuální'!$A$1:$DI$10000,14,0))=0,"",(VLOOKUP($A29,'[1]data aktuální'!$A$1:$DI$10000,14,0)))</f>
        <v/>
      </c>
      <c r="E29" s="57">
        <f>(VLOOKUP($A29,'[1]data aktuální'!$A$1:$DI$10000,22,0))</f>
        <v>59000</v>
      </c>
      <c r="F29" s="57">
        <f>(VLOOKUP($A29,'[1]data aktuální'!$A$1:$DI$10000,23,0))</f>
        <v>55000</v>
      </c>
      <c r="G29" s="57">
        <f>(VLOOKUP($A29,'[1]data aktuální'!$A$1:$DI$10000,24,0))</f>
        <v>59000</v>
      </c>
      <c r="H29" s="59" t="str">
        <f>IF((VLOOKUP($A29,'[1]data aktuální'!$A$1:$DI$10000,27,0))=0,"",(VLOOKUP($A29,'[1]data aktuální'!$A$1:$DI$10000,27,0)))</f>
        <v/>
      </c>
      <c r="I29" s="59" t="str">
        <f>IF((VLOOKUP($A29,'[1]data aktuální'!$A$1:$DI$10000,28,0))=0,"",(VLOOKUP($A29,'[1]data aktuální'!$A$1:$DI$10000,28,0)))</f>
        <v/>
      </c>
      <c r="J29" s="59" t="str">
        <f>IF((VLOOKUP($A29,'[1]data aktuální'!$A$1:$DI$10000,29,0))=0,"",(VLOOKUP($A29,'[1]data aktuální'!$A$1:$DI$10000,29,0)))</f>
        <v/>
      </c>
      <c r="K29" s="59" t="str">
        <f>IF((VLOOKUP($A29,'[1]data aktuální'!$A$1:$DI$10000,30,0))=0,"",(VLOOKUP($A29,'[1]data aktuální'!$A$1:$DI$10000,30,0)))</f>
        <v/>
      </c>
      <c r="L29" s="59" t="str">
        <f>IF((VLOOKUP($A29,'[1]data aktuální'!$A$1:$DI$10000,32,0))=0,"",(VLOOKUP($A29,'[1]data aktuální'!$A$1:$DI$10000,32,0)))</f>
        <v/>
      </c>
      <c r="M29" s="59" t="str">
        <f>IF((VLOOKUP($A29,'[1]data aktuální'!$A$1:$DI$10000,33,0))=0,"",(VLOOKUP($A29,'[1]data aktuální'!$A$1:$DI$10000,33,0)))</f>
        <v/>
      </c>
      <c r="N29" s="59" t="str">
        <f>IF((VLOOKUP($A29,'[1]data aktuální'!$A$1:$DI$10000,34,0))=0,"",(VLOOKUP($A29,'[1]data aktuální'!$A$1:$DI$10000,34,0)))</f>
        <v/>
      </c>
      <c r="O29" s="59" t="str">
        <f>IF((VLOOKUP($A29,'[1]data aktuální'!$A$1:$DI$10000,35,0))=0,"",(VLOOKUP($A29,'[1]data aktuální'!$A$1:$DI$10000,35,0)))</f>
        <v/>
      </c>
      <c r="P29" s="59">
        <f>IF((VLOOKUP($A29,'[1]data aktuální'!$A$1:$DI$10000,37,0))=0,"",(VLOOKUP($A29,'[1]data aktuální'!$A$1:$DI$10000,37,0)))</f>
        <v>92</v>
      </c>
      <c r="Q29" s="59">
        <f>IF((VLOOKUP($A29,'[1]data aktuální'!$A$1:$DI$10000,38,0))=0,"",(VLOOKUP($A29,'[1]data aktuální'!$A$1:$DI$10000,38,0)))</f>
        <v>8</v>
      </c>
      <c r="R29" s="59" t="str">
        <f>IF((VLOOKUP($A29,'[1]data aktuální'!$A$1:$DI$10000,39,0))=0,"",(VLOOKUP($A29,'[1]data aktuální'!$A$1:$DI$10000,39,0)))</f>
        <v/>
      </c>
      <c r="S29" s="59" t="str">
        <f>IF((VLOOKUP($A29,'[1]data aktuální'!$A$1:$DI$10000,40,0))=0,"",(VLOOKUP($A29,'[1]data aktuální'!$A$1:$DI$10000,40,0)))</f>
        <v/>
      </c>
      <c r="T29" s="59" t="str">
        <f>IF((VLOOKUP($A29,'[1]data aktuální'!$A$1:$DI$10000,42,0))=0,"",(VLOOKUP($A29,'[1]data aktuální'!$A$1:$DI$10000,42,0)))</f>
        <v/>
      </c>
      <c r="U29" s="59" t="str">
        <f>IF((VLOOKUP($A29,'[1]data aktuální'!$A$1:$DI$10000,43,0))=0,"",(VLOOKUP($A29,'[1]data aktuální'!$A$1:$DI$10000,43,0)))</f>
        <v/>
      </c>
      <c r="V29" s="59" t="str">
        <f>IF((VLOOKUP($A29,'[1]data aktuální'!$A$1:$DI$10000,44,0))=0,"",(VLOOKUP($A29,'[1]data aktuální'!$A$1:$DI$10000,44,0)))</f>
        <v/>
      </c>
      <c r="W29" s="59" t="str">
        <f>IF((VLOOKUP($A29,'[1]data aktuální'!$A$1:$DI$10000,45,0))=0,"",(VLOOKUP($A29,'[1]data aktuální'!$A$1:$DI$10000,45,0)))</f>
        <v/>
      </c>
      <c r="X29" s="59" t="str">
        <f>IF((VLOOKUP($A29,'[1]data aktuální'!$A$1:$DI$10000,47,0))=0,"",(VLOOKUP($A29,'[1]data aktuální'!$A$1:$DI$10000,47,0)))</f>
        <v/>
      </c>
      <c r="Y29" s="59" t="str">
        <f>IF((VLOOKUP($A29,'[1]data aktuální'!$A$1:$DI$10000,48,0))=0,"",(VLOOKUP($A29,'[1]data aktuální'!$A$1:$DI$10000,48,0)))</f>
        <v/>
      </c>
      <c r="Z29" s="59" t="str">
        <f>IF((VLOOKUP($A29,'[1]data aktuální'!$A$1:$DI$10000,49,0))=0,"",(VLOOKUP($A29,'[1]data aktuální'!$A$1:$DI$10000,49,0)))</f>
        <v/>
      </c>
      <c r="AA29" s="59" t="str">
        <f>IF((VLOOKUP($A29,'[1]data aktuální'!$A$1:$DI$10000,50,0))=0,"",(VLOOKUP($A29,'[1]data aktuální'!$A$1:$DI$10000,50,0)))</f>
        <v/>
      </c>
      <c r="AB29" s="59" t="str">
        <f>IF((VLOOKUP($A29,'[1]data aktuální'!$A$1:$DI$10000,52,0))=0,"",(VLOOKUP($A29,'[1]data aktuální'!$A$1:$DI$10000,52,0)))</f>
        <v/>
      </c>
      <c r="AC29" s="59" t="str">
        <f>IF((VLOOKUP($A29,'[1]data aktuální'!$A$1:$DI$10000,53,0))=0,"",(VLOOKUP($A29,'[1]data aktuální'!$A$1:$DI$10000,53,0)))</f>
        <v/>
      </c>
      <c r="AD29" s="59" t="str">
        <f>IF((VLOOKUP($A29,'[1]data aktuální'!$A$1:$DI$10000,54,0))=0,"",(VLOOKUP($A29,'[1]data aktuální'!$A$1:$DI$10000,54,0)))</f>
        <v/>
      </c>
      <c r="AE29" s="59" t="str">
        <f>IF((VLOOKUP($A29,'[1]data aktuální'!$A$1:$DI$10000,55,0))=0,"",(VLOOKUP($A29,'[1]data aktuální'!$A$1:$DI$10000,55,0)))</f>
        <v/>
      </c>
      <c r="AF29" s="59" t="str">
        <f>IF((VLOOKUP($A29,'[1]data aktuální'!$A$1:$DI$10000,57,0))=0,"",(VLOOKUP($A29,'[1]data aktuální'!$A$1:$DI$10000,57,0)))</f>
        <v/>
      </c>
      <c r="AG29" s="59" t="str">
        <f>IF((VLOOKUP($A29,'[1]data aktuální'!$A$1:$DI$10000,58,0))=0,"",(VLOOKUP($A29,'[1]data aktuální'!$A$1:$DI$10000,58,0)))</f>
        <v/>
      </c>
      <c r="AH29" s="59" t="str">
        <f>IF((VLOOKUP($A29,'[1]data aktuální'!$A$1:$DI$10000,59,0))=0,"",(VLOOKUP($A29,'[1]data aktuální'!$A$1:$DI$10000,59,0)))</f>
        <v/>
      </c>
      <c r="AI29" s="59" t="str">
        <f>IF((VLOOKUP($A29,'[1]data aktuální'!$A$1:$DI$10000,60,0))=0,"",(VLOOKUP($A29,'[1]data aktuální'!$A$1:$DI$10000,60,0)))</f>
        <v/>
      </c>
      <c r="AJ29" s="59" t="str">
        <f>IF((VLOOKUP($A29,'[1]data aktuální'!$A$1:$DI$10000,62,0))=0,"",(VLOOKUP($A29,'[1]data aktuální'!$A$1:$DI$10000,62,0)))</f>
        <v/>
      </c>
      <c r="AK29" s="59" t="str">
        <f>IF((VLOOKUP($A29,'[1]data aktuální'!$A$1:$DI$10000,63,0))=0,"",(VLOOKUP($A29,'[1]data aktuální'!$A$1:$DI$10000,63,0)))</f>
        <v/>
      </c>
      <c r="AL29" s="59" t="str">
        <f>IF((VLOOKUP($A29,'[1]data aktuální'!$A$1:$DI$10000,64,0))=0,"",(VLOOKUP($A29,'[1]data aktuální'!$A$1:$DI$10000,64,0)))</f>
        <v/>
      </c>
      <c r="AM29" s="59" t="str">
        <f>IF((VLOOKUP($A29,'[1]data aktuální'!$A$1:$DI$10000,65,0))=0,"",(VLOOKUP($A29,'[1]data aktuální'!$A$1:$DI$10000,65,0)))</f>
        <v/>
      </c>
      <c r="AN29" s="55" t="str">
        <f>VLOOKUP(A29,'[1]data aktuální'!$A$2:$DI$10000,113,0)</f>
        <v>50-100 tis.m3</v>
      </c>
    </row>
    <row r="30" spans="1:40" s="36" customFormat="1" x14ac:dyDescent="0.25">
      <c r="A30" s="36">
        <v>294</v>
      </c>
      <c r="B30" s="53" t="str">
        <f>(VLOOKUP($A30,'[1]data aktuální'!$A$1:$DI$10000,3,0))</f>
        <v>28628152</v>
      </c>
      <c r="C30" s="55" t="str">
        <f>(VLOOKUP($A30,'[1]data aktuální'!$A$1:$DI$10000,7,0))</f>
        <v>Frenwood s.r.o.</v>
      </c>
      <c r="D30" s="55" t="str">
        <f>IF((VLOOKUP($A30,'[1]data aktuální'!$A$1:$DI$10000,14,0))=0,"",(VLOOKUP($A30,'[1]data aktuální'!$A$1:$DI$10000,14,0)))</f>
        <v/>
      </c>
      <c r="E30" s="57">
        <f>(VLOOKUP($A30,'[1]data aktuální'!$A$1:$DI$10000,22,0))</f>
        <v>40000</v>
      </c>
      <c r="F30" s="57">
        <f>(VLOOKUP($A30,'[1]data aktuální'!$A$1:$DI$10000,23,0))</f>
        <v>50000</v>
      </c>
      <c r="G30" s="57">
        <f>(VLOOKUP($A30,'[1]data aktuální'!$A$1:$DI$10000,24,0))</f>
        <v>55000</v>
      </c>
      <c r="H30" s="59">
        <f>IF((VLOOKUP($A30,'[1]data aktuální'!$A$1:$DI$10000,27,0))=0,"",(VLOOKUP($A30,'[1]data aktuální'!$A$1:$DI$10000,27,0)))</f>
        <v>51</v>
      </c>
      <c r="I30" s="59">
        <f>IF((VLOOKUP($A30,'[1]data aktuální'!$A$1:$DI$10000,28,0))=0,"",(VLOOKUP($A30,'[1]data aktuální'!$A$1:$DI$10000,28,0)))</f>
        <v>45</v>
      </c>
      <c r="J30" s="59" t="str">
        <f>IF((VLOOKUP($A30,'[1]data aktuální'!$A$1:$DI$10000,29,0))=0,"",(VLOOKUP($A30,'[1]data aktuální'!$A$1:$DI$10000,29,0)))</f>
        <v/>
      </c>
      <c r="K30" s="59" t="str">
        <f>IF((VLOOKUP($A30,'[1]data aktuální'!$A$1:$DI$10000,30,0))=0,"",(VLOOKUP($A30,'[1]data aktuální'!$A$1:$DI$10000,30,0)))</f>
        <v/>
      </c>
      <c r="L30" s="59" t="str">
        <f>IF((VLOOKUP($A30,'[1]data aktuální'!$A$1:$DI$10000,32,0))=0,"",(VLOOKUP($A30,'[1]data aktuální'!$A$1:$DI$10000,32,0)))</f>
        <v/>
      </c>
      <c r="M30" s="59">
        <f>IF((VLOOKUP($A30,'[1]data aktuální'!$A$1:$DI$10000,33,0))=0,"",(VLOOKUP($A30,'[1]data aktuální'!$A$1:$DI$10000,33,0)))</f>
        <v>3</v>
      </c>
      <c r="N30" s="59" t="str">
        <f>IF((VLOOKUP($A30,'[1]data aktuální'!$A$1:$DI$10000,34,0))=0,"",(VLOOKUP($A30,'[1]data aktuální'!$A$1:$DI$10000,34,0)))</f>
        <v/>
      </c>
      <c r="O30" s="59" t="str">
        <f>IF((VLOOKUP($A30,'[1]data aktuální'!$A$1:$DI$10000,35,0))=0,"",(VLOOKUP($A30,'[1]data aktuální'!$A$1:$DI$10000,35,0)))</f>
        <v/>
      </c>
      <c r="P30" s="59">
        <f>IF((VLOOKUP($A30,'[1]data aktuální'!$A$1:$DI$10000,37,0))=0,"",(VLOOKUP($A30,'[1]data aktuální'!$A$1:$DI$10000,37,0)))</f>
        <v>1</v>
      </c>
      <c r="Q30" s="59" t="str">
        <f>IF((VLOOKUP($A30,'[1]data aktuální'!$A$1:$DI$10000,38,0))=0,"",(VLOOKUP($A30,'[1]data aktuální'!$A$1:$DI$10000,38,0)))</f>
        <v/>
      </c>
      <c r="R30" s="59" t="str">
        <f>IF((VLOOKUP($A30,'[1]data aktuální'!$A$1:$DI$10000,39,0))=0,"",(VLOOKUP($A30,'[1]data aktuální'!$A$1:$DI$10000,39,0)))</f>
        <v/>
      </c>
      <c r="S30" s="59" t="str">
        <f>IF((VLOOKUP($A30,'[1]data aktuální'!$A$1:$DI$10000,40,0))=0,"",(VLOOKUP($A30,'[1]data aktuální'!$A$1:$DI$10000,40,0)))</f>
        <v/>
      </c>
      <c r="T30" s="59" t="str">
        <f>IF((VLOOKUP($A30,'[1]data aktuální'!$A$1:$DI$10000,42,0))=0,"",(VLOOKUP($A30,'[1]data aktuální'!$A$1:$DI$10000,42,0)))</f>
        <v/>
      </c>
      <c r="U30" s="59" t="str">
        <f>IF((VLOOKUP($A30,'[1]data aktuální'!$A$1:$DI$10000,43,0))=0,"",(VLOOKUP($A30,'[1]data aktuální'!$A$1:$DI$10000,43,0)))</f>
        <v/>
      </c>
      <c r="V30" s="59" t="str">
        <f>IF((VLOOKUP($A30,'[1]data aktuální'!$A$1:$DI$10000,44,0))=0,"",(VLOOKUP($A30,'[1]data aktuální'!$A$1:$DI$10000,44,0)))</f>
        <v/>
      </c>
      <c r="W30" s="59" t="str">
        <f>IF((VLOOKUP($A30,'[1]data aktuální'!$A$1:$DI$10000,45,0))=0,"",(VLOOKUP($A30,'[1]data aktuální'!$A$1:$DI$10000,45,0)))</f>
        <v/>
      </c>
      <c r="X30" s="59" t="str">
        <f>IF((VLOOKUP($A30,'[1]data aktuální'!$A$1:$DI$10000,47,0))=0,"",(VLOOKUP($A30,'[1]data aktuální'!$A$1:$DI$10000,47,0)))</f>
        <v/>
      </c>
      <c r="Y30" s="59" t="str">
        <f>IF((VLOOKUP($A30,'[1]data aktuální'!$A$1:$DI$10000,48,0))=0,"",(VLOOKUP($A30,'[1]data aktuální'!$A$1:$DI$10000,48,0)))</f>
        <v/>
      </c>
      <c r="Z30" s="59" t="str">
        <f>IF((VLOOKUP($A30,'[1]data aktuální'!$A$1:$DI$10000,49,0))=0,"",(VLOOKUP($A30,'[1]data aktuální'!$A$1:$DI$10000,49,0)))</f>
        <v/>
      </c>
      <c r="AA30" s="59" t="str">
        <f>IF((VLOOKUP($A30,'[1]data aktuální'!$A$1:$DI$10000,50,0))=0,"",(VLOOKUP($A30,'[1]data aktuální'!$A$1:$DI$10000,50,0)))</f>
        <v/>
      </c>
      <c r="AB30" s="59" t="str">
        <f>IF((VLOOKUP($A30,'[1]data aktuální'!$A$1:$DI$10000,52,0))=0,"",(VLOOKUP($A30,'[1]data aktuální'!$A$1:$DI$10000,52,0)))</f>
        <v/>
      </c>
      <c r="AC30" s="59" t="str">
        <f>IF((VLOOKUP($A30,'[1]data aktuální'!$A$1:$DI$10000,53,0))=0,"",(VLOOKUP($A30,'[1]data aktuální'!$A$1:$DI$10000,53,0)))</f>
        <v/>
      </c>
      <c r="AD30" s="59" t="str">
        <f>IF((VLOOKUP($A30,'[1]data aktuální'!$A$1:$DI$10000,54,0))=0,"",(VLOOKUP($A30,'[1]data aktuální'!$A$1:$DI$10000,54,0)))</f>
        <v/>
      </c>
      <c r="AE30" s="59" t="str">
        <f>IF((VLOOKUP($A30,'[1]data aktuální'!$A$1:$DI$10000,55,0))=0,"",(VLOOKUP($A30,'[1]data aktuální'!$A$1:$DI$10000,55,0)))</f>
        <v/>
      </c>
      <c r="AF30" s="59" t="str">
        <f>IF((VLOOKUP($A30,'[1]data aktuální'!$A$1:$DI$10000,57,0))=0,"",(VLOOKUP($A30,'[1]data aktuální'!$A$1:$DI$10000,57,0)))</f>
        <v/>
      </c>
      <c r="AG30" s="59" t="str">
        <f>IF((VLOOKUP($A30,'[1]data aktuální'!$A$1:$DI$10000,58,0))=0,"",(VLOOKUP($A30,'[1]data aktuální'!$A$1:$DI$10000,58,0)))</f>
        <v/>
      </c>
      <c r="AH30" s="59" t="str">
        <f>IF((VLOOKUP($A30,'[1]data aktuální'!$A$1:$DI$10000,59,0))=0,"",(VLOOKUP($A30,'[1]data aktuální'!$A$1:$DI$10000,59,0)))</f>
        <v/>
      </c>
      <c r="AI30" s="59" t="str">
        <f>IF((VLOOKUP($A30,'[1]data aktuální'!$A$1:$DI$10000,60,0))=0,"",(VLOOKUP($A30,'[1]data aktuální'!$A$1:$DI$10000,60,0)))</f>
        <v/>
      </c>
      <c r="AJ30" s="59" t="str">
        <f>IF((VLOOKUP($A30,'[1]data aktuální'!$A$1:$DI$10000,62,0))=0,"",(VLOOKUP($A30,'[1]data aktuální'!$A$1:$DI$10000,62,0)))</f>
        <v/>
      </c>
      <c r="AK30" s="59" t="str">
        <f>IF((VLOOKUP($A30,'[1]data aktuální'!$A$1:$DI$10000,63,0))=0,"",(VLOOKUP($A30,'[1]data aktuální'!$A$1:$DI$10000,63,0)))</f>
        <v/>
      </c>
      <c r="AL30" s="59" t="str">
        <f>IF((VLOOKUP($A30,'[1]data aktuální'!$A$1:$DI$10000,64,0))=0,"",(VLOOKUP($A30,'[1]data aktuální'!$A$1:$DI$10000,64,0)))</f>
        <v/>
      </c>
      <c r="AM30" s="59" t="str">
        <f>IF((VLOOKUP($A30,'[1]data aktuální'!$A$1:$DI$10000,65,0))=0,"",(VLOOKUP($A30,'[1]data aktuální'!$A$1:$DI$10000,65,0)))</f>
        <v/>
      </c>
      <c r="AN30" s="55" t="str">
        <f>VLOOKUP(A30,'[1]data aktuální'!$A$2:$DI$10000,113,0)</f>
        <v>50-100 tis.m3</v>
      </c>
    </row>
    <row r="31" spans="1:40" x14ac:dyDescent="0.25">
      <c r="A31" s="74">
        <v>323</v>
      </c>
      <c r="B31" s="54" t="str">
        <f>(VLOOKUP($A31,'[1]data aktuální'!$A$1:$DI$10000,3,0))</f>
        <v>48910066</v>
      </c>
      <c r="C31" s="56" t="str">
        <f>(VLOOKUP($A31,'[1]data aktuální'!$A$1:$DI$10000,7,0))</f>
        <v>DŘEVOPODNIK HAUSNER s.r.o.</v>
      </c>
      <c r="D31" s="56" t="str">
        <f>IF((VLOOKUP($A31,'[1]data aktuální'!$A$1:$DI$10000,14,0))=0,"",(VLOOKUP($A31,'[1]data aktuální'!$A$1:$DI$10000,14,0)))</f>
        <v/>
      </c>
      <c r="E31" s="58">
        <f>(VLOOKUP($A31,'[1]data aktuální'!$A$1:$DI$10000,22,0))</f>
        <v>50000</v>
      </c>
      <c r="F31" s="58">
        <f>(VLOOKUP($A31,'[1]data aktuální'!$A$1:$DI$10000,23,0))</f>
        <v>50000</v>
      </c>
      <c r="G31" s="58">
        <f>(VLOOKUP($A31,'[1]data aktuální'!$A$1:$DI$10000,24,0))</f>
        <v>55000</v>
      </c>
      <c r="H31" s="60" t="str">
        <f>IF((VLOOKUP($A31,'[1]data aktuální'!$A$1:$DI$10000,27,0))=0,"",(VLOOKUP($A31,'[1]data aktuální'!$A$1:$DI$10000,27,0)))</f>
        <v/>
      </c>
      <c r="I31" s="60" t="str">
        <f>IF((VLOOKUP($A31,'[1]data aktuální'!$A$1:$DI$10000,28,0))=0,"",(VLOOKUP($A31,'[1]data aktuální'!$A$1:$DI$10000,28,0)))</f>
        <v/>
      </c>
      <c r="J31" s="60" t="str">
        <f>IF((VLOOKUP($A31,'[1]data aktuální'!$A$1:$DI$10000,29,0))=0,"",(VLOOKUP($A31,'[1]data aktuální'!$A$1:$DI$10000,29,0)))</f>
        <v/>
      </c>
      <c r="K31" s="60" t="str">
        <f>IF((VLOOKUP($A31,'[1]data aktuální'!$A$1:$DI$10000,30,0))=0,"",(VLOOKUP($A31,'[1]data aktuální'!$A$1:$DI$10000,30,0)))</f>
        <v/>
      </c>
      <c r="L31" s="60" t="str">
        <f>IF((VLOOKUP($A31,'[1]data aktuální'!$A$1:$DI$10000,32,0))=0,"",(VLOOKUP($A31,'[1]data aktuální'!$A$1:$DI$10000,32,0)))</f>
        <v/>
      </c>
      <c r="M31" s="60" t="str">
        <f>IF((VLOOKUP($A31,'[1]data aktuální'!$A$1:$DI$10000,33,0))=0,"",(VLOOKUP($A31,'[1]data aktuální'!$A$1:$DI$10000,33,0)))</f>
        <v/>
      </c>
      <c r="N31" s="60" t="str">
        <f>IF((VLOOKUP($A31,'[1]data aktuální'!$A$1:$DI$10000,34,0))=0,"",(VLOOKUP($A31,'[1]data aktuální'!$A$1:$DI$10000,34,0)))</f>
        <v/>
      </c>
      <c r="O31" s="60" t="str">
        <f>IF((VLOOKUP($A31,'[1]data aktuální'!$A$1:$DI$10000,35,0))=0,"",(VLOOKUP($A31,'[1]data aktuální'!$A$1:$DI$10000,35,0)))</f>
        <v/>
      </c>
      <c r="P31" s="60">
        <f>IF((VLOOKUP($A31,'[1]data aktuální'!$A$1:$DI$10000,37,0))=0,"",(VLOOKUP($A31,'[1]data aktuální'!$A$1:$DI$10000,37,0)))</f>
        <v>80</v>
      </c>
      <c r="Q31" s="60">
        <f>IF((VLOOKUP($A31,'[1]data aktuální'!$A$1:$DI$10000,38,0))=0,"",(VLOOKUP($A31,'[1]data aktuální'!$A$1:$DI$10000,38,0)))</f>
        <v>20</v>
      </c>
      <c r="R31" s="60" t="str">
        <f>IF((VLOOKUP($A31,'[1]data aktuální'!$A$1:$DI$10000,39,0))=0,"",(VLOOKUP($A31,'[1]data aktuální'!$A$1:$DI$10000,39,0)))</f>
        <v/>
      </c>
      <c r="S31" s="60" t="str">
        <f>IF((VLOOKUP($A31,'[1]data aktuální'!$A$1:$DI$10000,40,0))=0,"",(VLOOKUP($A31,'[1]data aktuální'!$A$1:$DI$10000,40,0)))</f>
        <v/>
      </c>
      <c r="T31" s="60" t="str">
        <f>IF((VLOOKUP($A31,'[1]data aktuální'!$A$1:$DI$10000,42,0))=0,"",(VLOOKUP($A31,'[1]data aktuální'!$A$1:$DI$10000,42,0)))</f>
        <v/>
      </c>
      <c r="U31" s="60" t="str">
        <f>IF((VLOOKUP($A31,'[1]data aktuální'!$A$1:$DI$10000,43,0))=0,"",(VLOOKUP($A31,'[1]data aktuální'!$A$1:$DI$10000,43,0)))</f>
        <v/>
      </c>
      <c r="V31" s="60" t="str">
        <f>IF((VLOOKUP($A31,'[1]data aktuální'!$A$1:$DI$10000,44,0))=0,"",(VLOOKUP($A31,'[1]data aktuální'!$A$1:$DI$10000,44,0)))</f>
        <v/>
      </c>
      <c r="W31" s="60" t="str">
        <f>IF((VLOOKUP($A31,'[1]data aktuální'!$A$1:$DI$10000,45,0))=0,"",(VLOOKUP($A31,'[1]data aktuální'!$A$1:$DI$10000,45,0)))</f>
        <v/>
      </c>
      <c r="X31" s="60" t="str">
        <f>IF((VLOOKUP($A31,'[1]data aktuální'!$A$1:$DI$10000,47,0))=0,"",(VLOOKUP($A31,'[1]data aktuální'!$A$1:$DI$10000,47,0)))</f>
        <v/>
      </c>
      <c r="Y31" s="60" t="str">
        <f>IF((VLOOKUP($A31,'[1]data aktuální'!$A$1:$DI$10000,48,0))=0,"",(VLOOKUP($A31,'[1]data aktuální'!$A$1:$DI$10000,48,0)))</f>
        <v/>
      </c>
      <c r="Z31" s="60" t="str">
        <f>IF((VLOOKUP($A31,'[1]data aktuální'!$A$1:$DI$10000,49,0))=0,"",(VLOOKUP($A31,'[1]data aktuální'!$A$1:$DI$10000,49,0)))</f>
        <v/>
      </c>
      <c r="AA31" s="60" t="str">
        <f>IF((VLOOKUP($A31,'[1]data aktuální'!$A$1:$DI$10000,50,0))=0,"",(VLOOKUP($A31,'[1]data aktuální'!$A$1:$DI$10000,50,0)))</f>
        <v/>
      </c>
      <c r="AB31" s="60" t="str">
        <f>IF((VLOOKUP($A31,'[1]data aktuální'!$A$1:$DI$10000,52,0))=0,"",(VLOOKUP($A31,'[1]data aktuální'!$A$1:$DI$10000,52,0)))</f>
        <v/>
      </c>
      <c r="AC31" s="60" t="str">
        <f>IF((VLOOKUP($A31,'[1]data aktuální'!$A$1:$DI$10000,53,0))=0,"",(VLOOKUP($A31,'[1]data aktuální'!$A$1:$DI$10000,53,0)))</f>
        <v/>
      </c>
      <c r="AD31" s="60" t="str">
        <f>IF((VLOOKUP($A31,'[1]data aktuální'!$A$1:$DI$10000,54,0))=0,"",(VLOOKUP($A31,'[1]data aktuální'!$A$1:$DI$10000,54,0)))</f>
        <v/>
      </c>
      <c r="AE31" s="60" t="str">
        <f>IF((VLOOKUP($A31,'[1]data aktuální'!$A$1:$DI$10000,55,0))=0,"",(VLOOKUP($A31,'[1]data aktuální'!$A$1:$DI$10000,55,0)))</f>
        <v/>
      </c>
      <c r="AF31" s="60" t="str">
        <f>IF((VLOOKUP($A31,'[1]data aktuální'!$A$1:$DI$10000,57,0))=0,"",(VLOOKUP($A31,'[1]data aktuální'!$A$1:$DI$10000,57,0)))</f>
        <v/>
      </c>
      <c r="AG31" s="60" t="str">
        <f>IF((VLOOKUP($A31,'[1]data aktuální'!$A$1:$DI$10000,58,0))=0,"",(VLOOKUP($A31,'[1]data aktuální'!$A$1:$DI$10000,58,0)))</f>
        <v/>
      </c>
      <c r="AH31" s="60" t="str">
        <f>IF((VLOOKUP($A31,'[1]data aktuální'!$A$1:$DI$10000,59,0))=0,"",(VLOOKUP($A31,'[1]data aktuální'!$A$1:$DI$10000,59,0)))</f>
        <v/>
      </c>
      <c r="AI31" s="60" t="str">
        <f>IF((VLOOKUP($A31,'[1]data aktuální'!$A$1:$DI$10000,60,0))=0,"",(VLOOKUP($A31,'[1]data aktuální'!$A$1:$DI$10000,60,0)))</f>
        <v/>
      </c>
      <c r="AJ31" s="60" t="str">
        <f>IF((VLOOKUP($A31,'[1]data aktuální'!$A$1:$DI$10000,62,0))=0,"",(VLOOKUP($A31,'[1]data aktuální'!$A$1:$DI$10000,62,0)))</f>
        <v/>
      </c>
      <c r="AK31" s="60" t="str">
        <f>IF((VLOOKUP($A31,'[1]data aktuální'!$A$1:$DI$10000,63,0))=0,"",(VLOOKUP($A31,'[1]data aktuální'!$A$1:$DI$10000,63,0)))</f>
        <v/>
      </c>
      <c r="AL31" s="60" t="str">
        <f>IF((VLOOKUP($A31,'[1]data aktuální'!$A$1:$DI$10000,64,0))=0,"",(VLOOKUP($A31,'[1]data aktuální'!$A$1:$DI$10000,64,0)))</f>
        <v/>
      </c>
      <c r="AM31" s="60" t="str">
        <f>IF((VLOOKUP($A31,'[1]data aktuální'!$A$1:$DI$10000,65,0))=0,"",(VLOOKUP($A31,'[1]data aktuální'!$A$1:$DI$10000,65,0)))</f>
        <v/>
      </c>
      <c r="AN31" s="56" t="str">
        <f>VLOOKUP(A31,'[1]data aktuální'!$A$2:$DI$10000,113,0)</f>
        <v>50-100 tis.m3</v>
      </c>
    </row>
    <row r="32" spans="1:40" s="36" customFormat="1" x14ac:dyDescent="0.25">
      <c r="A32" s="36">
        <v>467</v>
      </c>
      <c r="B32" s="51" t="str">
        <f>(VLOOKUP($A32,'[1]data aktuální'!$A$1:$DI$10000,3,0))</f>
        <v>60706805</v>
      </c>
      <c r="C32" s="38" t="str">
        <f>(VLOOKUP($A32,'[1]data aktuální'!$A$1:$DI$10000,7,0))</f>
        <v>LST a.s.</v>
      </c>
      <c r="D32" s="38" t="str">
        <f>IF((VLOOKUP($A32,'[1]data aktuální'!$A$1:$DI$10000,14,0))=0,"",(VLOOKUP($A32,'[1]data aktuální'!$A$1:$DI$10000,14,0)))</f>
        <v>Hostouň</v>
      </c>
      <c r="E32" s="39">
        <f>(VLOOKUP($A32,'[1]data aktuální'!$A$1:$DI$10000,22,0))</f>
        <v>63671</v>
      </c>
      <c r="F32" s="39">
        <f>(VLOOKUP($A32,'[1]data aktuální'!$A$1:$DI$10000,23,0))</f>
        <v>58541</v>
      </c>
      <c r="G32" s="39">
        <f>(VLOOKUP($A32,'[1]data aktuální'!$A$1:$DI$10000,24,0))</f>
        <v>54488</v>
      </c>
      <c r="H32" s="40">
        <f>IF((VLOOKUP($A32,'[1]data aktuální'!$A$1:$DI$10000,27,0))=0,"",(VLOOKUP($A32,'[1]data aktuální'!$A$1:$DI$10000,27,0)))</f>
        <v>32</v>
      </c>
      <c r="I32" s="40">
        <f>IF((VLOOKUP($A32,'[1]data aktuální'!$A$1:$DI$10000,28,0))=0,"",(VLOOKUP($A32,'[1]data aktuální'!$A$1:$DI$10000,28,0)))</f>
        <v>68</v>
      </c>
      <c r="J32" s="40" t="str">
        <f>IF((VLOOKUP($A32,'[1]data aktuální'!$A$1:$DI$10000,29,0))=0,"",(VLOOKUP($A32,'[1]data aktuální'!$A$1:$DI$10000,29,0)))</f>
        <v/>
      </c>
      <c r="K32" s="40" t="str">
        <f>IF((VLOOKUP($A32,'[1]data aktuální'!$A$1:$DI$10000,30,0))=0,"",(VLOOKUP($A32,'[1]data aktuální'!$A$1:$DI$10000,30,0)))</f>
        <v/>
      </c>
      <c r="L32" s="40" t="str">
        <f>IF((VLOOKUP($A32,'[1]data aktuální'!$A$1:$DI$10000,32,0))=0,"",(VLOOKUP($A32,'[1]data aktuální'!$A$1:$DI$10000,32,0)))</f>
        <v/>
      </c>
      <c r="M32" s="40" t="str">
        <f>IF((VLOOKUP($A32,'[1]data aktuální'!$A$1:$DI$10000,33,0))=0,"",(VLOOKUP($A32,'[1]data aktuální'!$A$1:$DI$10000,33,0)))</f>
        <v/>
      </c>
      <c r="N32" s="40" t="str">
        <f>IF((VLOOKUP($A32,'[1]data aktuální'!$A$1:$DI$10000,34,0))=0,"",(VLOOKUP($A32,'[1]data aktuální'!$A$1:$DI$10000,34,0)))</f>
        <v/>
      </c>
      <c r="O32" s="40" t="str">
        <f>IF((VLOOKUP($A32,'[1]data aktuální'!$A$1:$DI$10000,35,0))=0,"",(VLOOKUP($A32,'[1]data aktuální'!$A$1:$DI$10000,35,0)))</f>
        <v/>
      </c>
      <c r="P32" s="40" t="str">
        <f>IF((VLOOKUP($A32,'[1]data aktuální'!$A$1:$DI$10000,37,0))=0,"",(VLOOKUP($A32,'[1]data aktuální'!$A$1:$DI$10000,37,0)))</f>
        <v/>
      </c>
      <c r="Q32" s="40" t="str">
        <f>IF((VLOOKUP($A32,'[1]data aktuální'!$A$1:$DI$10000,38,0))=0,"",(VLOOKUP($A32,'[1]data aktuální'!$A$1:$DI$10000,38,0)))</f>
        <v/>
      </c>
      <c r="R32" s="40" t="str">
        <f>IF((VLOOKUP($A32,'[1]data aktuální'!$A$1:$DI$10000,39,0))=0,"",(VLOOKUP($A32,'[1]data aktuální'!$A$1:$DI$10000,39,0)))</f>
        <v/>
      </c>
      <c r="S32" s="40" t="str">
        <f>IF((VLOOKUP($A32,'[1]data aktuální'!$A$1:$DI$10000,40,0))=0,"",(VLOOKUP($A32,'[1]data aktuální'!$A$1:$DI$10000,40,0)))</f>
        <v/>
      </c>
      <c r="T32" s="40" t="str">
        <f>IF((VLOOKUP($A32,'[1]data aktuální'!$A$1:$DI$10000,42,0))=0,"",(VLOOKUP($A32,'[1]data aktuální'!$A$1:$DI$10000,42,0)))</f>
        <v/>
      </c>
      <c r="U32" s="40" t="str">
        <f>IF((VLOOKUP($A32,'[1]data aktuální'!$A$1:$DI$10000,43,0))=0,"",(VLOOKUP($A32,'[1]data aktuální'!$A$1:$DI$10000,43,0)))</f>
        <v/>
      </c>
      <c r="V32" s="40" t="str">
        <f>IF((VLOOKUP($A32,'[1]data aktuální'!$A$1:$DI$10000,44,0))=0,"",(VLOOKUP($A32,'[1]data aktuální'!$A$1:$DI$10000,44,0)))</f>
        <v/>
      </c>
      <c r="W32" s="40" t="str">
        <f>IF((VLOOKUP($A32,'[1]data aktuální'!$A$1:$DI$10000,45,0))=0,"",(VLOOKUP($A32,'[1]data aktuální'!$A$1:$DI$10000,45,0)))</f>
        <v/>
      </c>
      <c r="X32" s="40" t="str">
        <f>IF((VLOOKUP($A32,'[1]data aktuální'!$A$1:$DI$10000,47,0))=0,"",(VLOOKUP($A32,'[1]data aktuální'!$A$1:$DI$10000,47,0)))</f>
        <v/>
      </c>
      <c r="Y32" s="40" t="str">
        <f>IF((VLOOKUP($A32,'[1]data aktuální'!$A$1:$DI$10000,48,0))=0,"",(VLOOKUP($A32,'[1]data aktuální'!$A$1:$DI$10000,48,0)))</f>
        <v/>
      </c>
      <c r="Z32" s="40" t="str">
        <f>IF((VLOOKUP($A32,'[1]data aktuální'!$A$1:$DI$10000,49,0))=0,"",(VLOOKUP($A32,'[1]data aktuální'!$A$1:$DI$10000,49,0)))</f>
        <v/>
      </c>
      <c r="AA32" s="40" t="str">
        <f>IF((VLOOKUP($A32,'[1]data aktuální'!$A$1:$DI$10000,50,0))=0,"",(VLOOKUP($A32,'[1]data aktuální'!$A$1:$DI$10000,50,0)))</f>
        <v/>
      </c>
      <c r="AB32" s="40" t="str">
        <f>IF((VLOOKUP($A32,'[1]data aktuální'!$A$1:$DI$10000,52,0))=0,"",(VLOOKUP($A32,'[1]data aktuální'!$A$1:$DI$10000,52,0)))</f>
        <v/>
      </c>
      <c r="AC32" s="40" t="str">
        <f>IF((VLOOKUP($A32,'[1]data aktuální'!$A$1:$DI$10000,53,0))=0,"",(VLOOKUP($A32,'[1]data aktuální'!$A$1:$DI$10000,53,0)))</f>
        <v/>
      </c>
      <c r="AD32" s="40" t="str">
        <f>IF((VLOOKUP($A32,'[1]data aktuální'!$A$1:$DI$10000,54,0))=0,"",(VLOOKUP($A32,'[1]data aktuální'!$A$1:$DI$10000,54,0)))</f>
        <v/>
      </c>
      <c r="AE32" s="40" t="str">
        <f>IF((VLOOKUP($A32,'[1]data aktuální'!$A$1:$DI$10000,55,0))=0,"",(VLOOKUP($A32,'[1]data aktuální'!$A$1:$DI$10000,55,0)))</f>
        <v/>
      </c>
      <c r="AF32" s="40" t="str">
        <f>IF((VLOOKUP($A32,'[1]data aktuální'!$A$1:$DI$10000,57,0))=0,"",(VLOOKUP($A32,'[1]data aktuální'!$A$1:$DI$10000,57,0)))</f>
        <v/>
      </c>
      <c r="AG32" s="40" t="str">
        <f>IF((VLOOKUP($A32,'[1]data aktuální'!$A$1:$DI$10000,58,0))=0,"",(VLOOKUP($A32,'[1]data aktuální'!$A$1:$DI$10000,58,0)))</f>
        <v/>
      </c>
      <c r="AH32" s="40" t="str">
        <f>IF((VLOOKUP($A32,'[1]data aktuální'!$A$1:$DI$10000,59,0))=0,"",(VLOOKUP($A32,'[1]data aktuální'!$A$1:$DI$10000,59,0)))</f>
        <v/>
      </c>
      <c r="AI32" s="40" t="str">
        <f>IF((VLOOKUP($A32,'[1]data aktuální'!$A$1:$DI$10000,60,0))=0,"",(VLOOKUP($A32,'[1]data aktuální'!$A$1:$DI$10000,60,0)))</f>
        <v/>
      </c>
      <c r="AJ32" s="40" t="str">
        <f>IF((VLOOKUP($A32,'[1]data aktuální'!$A$1:$DI$10000,62,0))=0,"",(VLOOKUP($A32,'[1]data aktuální'!$A$1:$DI$10000,62,0)))</f>
        <v/>
      </c>
      <c r="AK32" s="40" t="str">
        <f>IF((VLOOKUP($A32,'[1]data aktuální'!$A$1:$DI$10000,63,0))=0,"",(VLOOKUP($A32,'[1]data aktuální'!$A$1:$DI$10000,63,0)))</f>
        <v/>
      </c>
      <c r="AL32" s="40" t="str">
        <f>IF((VLOOKUP($A32,'[1]data aktuální'!$A$1:$DI$10000,64,0))=0,"",(VLOOKUP($A32,'[1]data aktuální'!$A$1:$DI$10000,64,0)))</f>
        <v/>
      </c>
      <c r="AM32" s="40" t="str">
        <f>IF((VLOOKUP($A32,'[1]data aktuální'!$A$1:$DI$10000,65,0))=0,"",(VLOOKUP($A32,'[1]data aktuální'!$A$1:$DI$10000,65,0)))</f>
        <v/>
      </c>
      <c r="AN32" s="38" t="str">
        <f>VLOOKUP(A32,'[1]data aktuální'!$A$2:$DI$10000,113,0)</f>
        <v>50-100 tis.m3</v>
      </c>
    </row>
    <row r="33" spans="1:40" x14ac:dyDescent="0.25">
      <c r="A33">
        <v>424</v>
      </c>
      <c r="B33" s="52" t="str">
        <f>(VLOOKUP($A33,'[1]data aktuální'!$A$1:$DI$10000,3,0))</f>
        <v>26733102</v>
      </c>
      <c r="C33" s="33" t="str">
        <f>(VLOOKUP($A33,'[1]data aktuální'!$A$1:$DI$10000,7,0))</f>
        <v>KAISER s.r.o.</v>
      </c>
      <c r="D33" s="33" t="str">
        <f>IF((VLOOKUP($A33,'[1]data aktuální'!$A$1:$DI$10000,14,0))=0,"",(VLOOKUP($A33,'[1]data aktuální'!$A$1:$DI$10000,14,0)))</f>
        <v/>
      </c>
      <c r="E33" s="34">
        <f>(VLOOKUP($A33,'[1]data aktuální'!$A$1:$DI$10000,22,0))</f>
        <v>50759</v>
      </c>
      <c r="F33" s="34">
        <f>(VLOOKUP($A33,'[1]data aktuální'!$A$1:$DI$10000,23,0))</f>
        <v>50988</v>
      </c>
      <c r="G33" s="34">
        <f>(VLOOKUP($A33,'[1]data aktuální'!$A$1:$DI$10000,24,0))</f>
        <v>54412</v>
      </c>
      <c r="H33" s="35">
        <f>IF((VLOOKUP($A33,'[1]data aktuální'!$A$1:$DI$10000,27,0))=0,"",(VLOOKUP($A33,'[1]data aktuální'!$A$1:$DI$10000,27,0)))</f>
        <v>20</v>
      </c>
      <c r="I33" s="35">
        <f>IF((VLOOKUP($A33,'[1]data aktuální'!$A$1:$DI$10000,28,0))=0,"",(VLOOKUP($A33,'[1]data aktuální'!$A$1:$DI$10000,28,0)))</f>
        <v>2</v>
      </c>
      <c r="J33" s="35">
        <f>IF((VLOOKUP($A33,'[1]data aktuální'!$A$1:$DI$10000,29,0))=0,"",(VLOOKUP($A33,'[1]data aktuální'!$A$1:$DI$10000,29,0)))</f>
        <v>3</v>
      </c>
      <c r="K33" s="35" t="str">
        <f>IF((VLOOKUP($A33,'[1]data aktuální'!$A$1:$DI$10000,30,0))=0,"",(VLOOKUP($A33,'[1]data aktuální'!$A$1:$DI$10000,30,0)))</f>
        <v/>
      </c>
      <c r="L33" s="35">
        <f>IF((VLOOKUP($A33,'[1]data aktuální'!$A$1:$DI$10000,32,0))=0,"",(VLOOKUP($A33,'[1]data aktuální'!$A$1:$DI$10000,32,0)))</f>
        <v>58</v>
      </c>
      <c r="M33" s="35" t="str">
        <f>IF((VLOOKUP($A33,'[1]data aktuální'!$A$1:$DI$10000,33,0))=0,"",(VLOOKUP($A33,'[1]data aktuální'!$A$1:$DI$10000,33,0)))</f>
        <v/>
      </c>
      <c r="N33" s="35">
        <f>IF((VLOOKUP($A33,'[1]data aktuální'!$A$1:$DI$10000,34,0))=0,"",(VLOOKUP($A33,'[1]data aktuální'!$A$1:$DI$10000,34,0)))</f>
        <v>3</v>
      </c>
      <c r="O33" s="35" t="str">
        <f>IF((VLOOKUP($A33,'[1]data aktuální'!$A$1:$DI$10000,35,0))=0,"",(VLOOKUP($A33,'[1]data aktuální'!$A$1:$DI$10000,35,0)))</f>
        <v/>
      </c>
      <c r="P33" s="35">
        <f>IF((VLOOKUP($A33,'[1]data aktuální'!$A$1:$DI$10000,37,0))=0,"",(VLOOKUP($A33,'[1]data aktuální'!$A$1:$DI$10000,37,0)))</f>
        <v>5</v>
      </c>
      <c r="Q33" s="35" t="str">
        <f>IF((VLOOKUP($A33,'[1]data aktuální'!$A$1:$DI$10000,38,0))=0,"",(VLOOKUP($A33,'[1]data aktuální'!$A$1:$DI$10000,38,0)))</f>
        <v/>
      </c>
      <c r="R33" s="35">
        <f>IF((VLOOKUP($A33,'[1]data aktuální'!$A$1:$DI$10000,39,0))=0,"",(VLOOKUP($A33,'[1]data aktuální'!$A$1:$DI$10000,39,0)))</f>
        <v>2</v>
      </c>
      <c r="S33" s="35" t="str">
        <f>IF((VLOOKUP($A33,'[1]data aktuální'!$A$1:$DI$10000,40,0))=0,"",(VLOOKUP($A33,'[1]data aktuální'!$A$1:$DI$10000,40,0)))</f>
        <v/>
      </c>
      <c r="T33" s="35" t="str">
        <f>IF((VLOOKUP($A33,'[1]data aktuální'!$A$1:$DI$10000,42,0))=0,"",(VLOOKUP($A33,'[1]data aktuální'!$A$1:$DI$10000,42,0)))</f>
        <v/>
      </c>
      <c r="U33" s="35" t="str">
        <f>IF((VLOOKUP($A33,'[1]data aktuální'!$A$1:$DI$10000,43,0))=0,"",(VLOOKUP($A33,'[1]data aktuální'!$A$1:$DI$10000,43,0)))</f>
        <v/>
      </c>
      <c r="V33" s="35" t="str">
        <f>IF((VLOOKUP($A33,'[1]data aktuální'!$A$1:$DI$10000,44,0))=0,"",(VLOOKUP($A33,'[1]data aktuální'!$A$1:$DI$10000,44,0)))</f>
        <v/>
      </c>
      <c r="W33" s="35" t="str">
        <f>IF((VLOOKUP($A33,'[1]data aktuální'!$A$1:$DI$10000,45,0))=0,"",(VLOOKUP($A33,'[1]data aktuální'!$A$1:$DI$10000,45,0)))</f>
        <v/>
      </c>
      <c r="X33" s="35" t="str">
        <f>IF((VLOOKUP($A33,'[1]data aktuální'!$A$1:$DI$10000,47,0))=0,"",(VLOOKUP($A33,'[1]data aktuální'!$A$1:$DI$10000,47,0)))</f>
        <v/>
      </c>
      <c r="Y33" s="35" t="str">
        <f>IF((VLOOKUP($A33,'[1]data aktuální'!$A$1:$DI$10000,48,0))=0,"",(VLOOKUP($A33,'[1]data aktuální'!$A$1:$DI$10000,48,0)))</f>
        <v/>
      </c>
      <c r="Z33" s="35" t="str">
        <f>IF((VLOOKUP($A33,'[1]data aktuální'!$A$1:$DI$10000,49,0))=0,"",(VLOOKUP($A33,'[1]data aktuální'!$A$1:$DI$10000,49,0)))</f>
        <v/>
      </c>
      <c r="AA33" s="35" t="str">
        <f>IF((VLOOKUP($A33,'[1]data aktuální'!$A$1:$DI$10000,50,0))=0,"",(VLOOKUP($A33,'[1]data aktuální'!$A$1:$DI$10000,50,0)))</f>
        <v/>
      </c>
      <c r="AB33" s="35" t="str">
        <f>IF((VLOOKUP($A33,'[1]data aktuální'!$A$1:$DI$10000,52,0))=0,"",(VLOOKUP($A33,'[1]data aktuální'!$A$1:$DI$10000,52,0)))</f>
        <v/>
      </c>
      <c r="AC33" s="35" t="str">
        <f>IF((VLOOKUP($A33,'[1]data aktuální'!$A$1:$DI$10000,53,0))=0,"",(VLOOKUP($A33,'[1]data aktuální'!$A$1:$DI$10000,53,0)))</f>
        <v/>
      </c>
      <c r="AD33" s="35" t="str">
        <f>IF((VLOOKUP($A33,'[1]data aktuální'!$A$1:$DI$10000,54,0))=0,"",(VLOOKUP($A33,'[1]data aktuální'!$A$1:$DI$10000,54,0)))</f>
        <v/>
      </c>
      <c r="AE33" s="35" t="str">
        <f>IF((VLOOKUP($A33,'[1]data aktuální'!$A$1:$DI$10000,55,0))=0,"",(VLOOKUP($A33,'[1]data aktuální'!$A$1:$DI$10000,55,0)))</f>
        <v/>
      </c>
      <c r="AF33" s="35">
        <f>IF((VLOOKUP($A33,'[1]data aktuální'!$A$1:$DI$10000,57,0))=0,"",(VLOOKUP($A33,'[1]data aktuální'!$A$1:$DI$10000,57,0)))</f>
        <v>5</v>
      </c>
      <c r="AG33" s="35" t="str">
        <f>IF((VLOOKUP($A33,'[1]data aktuální'!$A$1:$DI$10000,58,0))=0,"",(VLOOKUP($A33,'[1]data aktuální'!$A$1:$DI$10000,58,0)))</f>
        <v/>
      </c>
      <c r="AH33" s="35">
        <f>IF((VLOOKUP($A33,'[1]data aktuální'!$A$1:$DI$10000,59,0))=0,"",(VLOOKUP($A33,'[1]data aktuální'!$A$1:$DI$10000,59,0)))</f>
        <v>2</v>
      </c>
      <c r="AI33" s="35" t="str">
        <f>IF((VLOOKUP($A33,'[1]data aktuální'!$A$1:$DI$10000,60,0))=0,"",(VLOOKUP($A33,'[1]data aktuální'!$A$1:$DI$10000,60,0)))</f>
        <v/>
      </c>
      <c r="AJ33" s="35" t="str">
        <f>IF((VLOOKUP($A33,'[1]data aktuální'!$A$1:$DI$10000,62,0))=0,"",(VLOOKUP($A33,'[1]data aktuální'!$A$1:$DI$10000,62,0)))</f>
        <v/>
      </c>
      <c r="AK33" s="35" t="str">
        <f>IF((VLOOKUP($A33,'[1]data aktuální'!$A$1:$DI$10000,63,0))=0,"",(VLOOKUP($A33,'[1]data aktuální'!$A$1:$DI$10000,63,0)))</f>
        <v/>
      </c>
      <c r="AL33" s="35" t="str">
        <f>IF((VLOOKUP($A33,'[1]data aktuální'!$A$1:$DI$10000,64,0))=0,"",(VLOOKUP($A33,'[1]data aktuální'!$A$1:$DI$10000,64,0)))</f>
        <v/>
      </c>
      <c r="AM33" s="35" t="str">
        <f>IF((VLOOKUP($A33,'[1]data aktuální'!$A$1:$DI$10000,65,0))=0,"",(VLOOKUP($A33,'[1]data aktuální'!$A$1:$DI$10000,65,0)))</f>
        <v/>
      </c>
      <c r="AN33" s="33" t="str">
        <f>VLOOKUP(A33,'[1]data aktuální'!$A$2:$DI$10000,113,0)</f>
        <v>50-100 tis.m3</v>
      </c>
    </row>
    <row r="34" spans="1:40" s="36" customFormat="1" x14ac:dyDescent="0.25">
      <c r="A34" s="36">
        <v>428</v>
      </c>
      <c r="B34" s="51" t="str">
        <f>(VLOOKUP($A34,'[1]data aktuální'!$A$1:$DI$10000,3,0))</f>
        <v>47718951</v>
      </c>
      <c r="C34" s="38" t="str">
        <f>(VLOOKUP($A34,'[1]data aktuální'!$A$1:$DI$10000,7,0))</f>
        <v>Podhoran Černíkov a.s.</v>
      </c>
      <c r="D34" s="38" t="str">
        <f>IF((VLOOKUP($A34,'[1]data aktuální'!$A$1:$DI$10000,14,0))=0,"",(VLOOKUP($A34,'[1]data aktuální'!$A$1:$DI$10000,14,0)))</f>
        <v/>
      </c>
      <c r="E34" s="39">
        <f>(VLOOKUP($A34,'[1]data aktuální'!$A$1:$DI$10000,22,0))</f>
        <v>76000</v>
      </c>
      <c r="F34" s="39">
        <f>(VLOOKUP($A34,'[1]data aktuální'!$A$1:$DI$10000,23,0))</f>
        <v>59000</v>
      </c>
      <c r="G34" s="39">
        <f>(VLOOKUP($A34,'[1]data aktuální'!$A$1:$DI$10000,24,0))</f>
        <v>54000</v>
      </c>
      <c r="H34" s="40">
        <f>IF((VLOOKUP($A34,'[1]data aktuální'!$A$1:$DI$10000,27,0))=0,"",(VLOOKUP($A34,'[1]data aktuální'!$A$1:$DI$10000,27,0)))</f>
        <v>5</v>
      </c>
      <c r="I34" s="40" t="str">
        <f>IF((VLOOKUP($A34,'[1]data aktuální'!$A$1:$DI$10000,28,0))=0,"",(VLOOKUP($A34,'[1]data aktuální'!$A$1:$DI$10000,28,0)))</f>
        <v/>
      </c>
      <c r="J34" s="40">
        <f>IF((VLOOKUP($A34,'[1]data aktuální'!$A$1:$DI$10000,29,0))=0,"",(VLOOKUP($A34,'[1]data aktuální'!$A$1:$DI$10000,29,0)))</f>
        <v>50</v>
      </c>
      <c r="K34" s="40">
        <f>IF((VLOOKUP($A34,'[1]data aktuální'!$A$1:$DI$10000,30,0))=0,"",(VLOOKUP($A34,'[1]data aktuální'!$A$1:$DI$10000,30,0)))</f>
        <v>10</v>
      </c>
      <c r="L34" s="40">
        <f>IF((VLOOKUP($A34,'[1]data aktuální'!$A$1:$DI$10000,32,0))=0,"",(VLOOKUP($A34,'[1]data aktuální'!$A$1:$DI$10000,32,0)))</f>
        <v>5</v>
      </c>
      <c r="M34" s="40" t="str">
        <f>IF((VLOOKUP($A34,'[1]data aktuální'!$A$1:$DI$10000,33,0))=0,"",(VLOOKUP($A34,'[1]data aktuální'!$A$1:$DI$10000,33,0)))</f>
        <v/>
      </c>
      <c r="N34" s="40">
        <f>IF((VLOOKUP($A34,'[1]data aktuální'!$A$1:$DI$10000,34,0))=0,"",(VLOOKUP($A34,'[1]data aktuální'!$A$1:$DI$10000,34,0)))</f>
        <v>25</v>
      </c>
      <c r="O34" s="40">
        <f>IF((VLOOKUP($A34,'[1]data aktuální'!$A$1:$DI$10000,35,0))=0,"",(VLOOKUP($A34,'[1]data aktuální'!$A$1:$DI$10000,35,0)))</f>
        <v>5</v>
      </c>
      <c r="P34" s="40" t="str">
        <f>IF((VLOOKUP($A34,'[1]data aktuální'!$A$1:$DI$10000,37,0))=0,"",(VLOOKUP($A34,'[1]data aktuální'!$A$1:$DI$10000,37,0)))</f>
        <v/>
      </c>
      <c r="Q34" s="40" t="str">
        <f>IF((VLOOKUP($A34,'[1]data aktuální'!$A$1:$DI$10000,38,0))=0,"",(VLOOKUP($A34,'[1]data aktuální'!$A$1:$DI$10000,38,0)))</f>
        <v/>
      </c>
      <c r="R34" s="40" t="str">
        <f>IF((VLOOKUP($A34,'[1]data aktuální'!$A$1:$DI$10000,39,0))=0,"",(VLOOKUP($A34,'[1]data aktuální'!$A$1:$DI$10000,39,0)))</f>
        <v/>
      </c>
      <c r="S34" s="40" t="str">
        <f>IF((VLOOKUP($A34,'[1]data aktuální'!$A$1:$DI$10000,40,0))=0,"",(VLOOKUP($A34,'[1]data aktuální'!$A$1:$DI$10000,40,0)))</f>
        <v/>
      </c>
      <c r="T34" s="40" t="str">
        <f>IF((VLOOKUP($A34,'[1]data aktuální'!$A$1:$DI$10000,42,0))=0,"",(VLOOKUP($A34,'[1]data aktuální'!$A$1:$DI$10000,42,0)))</f>
        <v/>
      </c>
      <c r="U34" s="40" t="str">
        <f>IF((VLOOKUP($A34,'[1]data aktuální'!$A$1:$DI$10000,43,0))=0,"",(VLOOKUP($A34,'[1]data aktuální'!$A$1:$DI$10000,43,0)))</f>
        <v/>
      </c>
      <c r="V34" s="40" t="str">
        <f>IF((VLOOKUP($A34,'[1]data aktuální'!$A$1:$DI$10000,44,0))=0,"",(VLOOKUP($A34,'[1]data aktuální'!$A$1:$DI$10000,44,0)))</f>
        <v/>
      </c>
      <c r="W34" s="40" t="str">
        <f>IF((VLOOKUP($A34,'[1]data aktuální'!$A$1:$DI$10000,45,0))=0,"",(VLOOKUP($A34,'[1]data aktuální'!$A$1:$DI$10000,45,0)))</f>
        <v/>
      </c>
      <c r="X34" s="40" t="str">
        <f>IF((VLOOKUP($A34,'[1]data aktuální'!$A$1:$DI$10000,47,0))=0,"",(VLOOKUP($A34,'[1]data aktuální'!$A$1:$DI$10000,47,0)))</f>
        <v/>
      </c>
      <c r="Y34" s="40" t="str">
        <f>IF((VLOOKUP($A34,'[1]data aktuální'!$A$1:$DI$10000,48,0))=0,"",(VLOOKUP($A34,'[1]data aktuální'!$A$1:$DI$10000,48,0)))</f>
        <v/>
      </c>
      <c r="Z34" s="40" t="str">
        <f>IF((VLOOKUP($A34,'[1]data aktuální'!$A$1:$DI$10000,49,0))=0,"",(VLOOKUP($A34,'[1]data aktuální'!$A$1:$DI$10000,49,0)))</f>
        <v/>
      </c>
      <c r="AA34" s="40" t="str">
        <f>IF((VLOOKUP($A34,'[1]data aktuální'!$A$1:$DI$10000,50,0))=0,"",(VLOOKUP($A34,'[1]data aktuální'!$A$1:$DI$10000,50,0)))</f>
        <v/>
      </c>
      <c r="AB34" s="40" t="str">
        <f>IF((VLOOKUP($A34,'[1]data aktuální'!$A$1:$DI$10000,52,0))=0,"",(VLOOKUP($A34,'[1]data aktuální'!$A$1:$DI$10000,52,0)))</f>
        <v/>
      </c>
      <c r="AC34" s="40" t="str">
        <f>IF((VLOOKUP($A34,'[1]data aktuální'!$A$1:$DI$10000,53,0))=0,"",(VLOOKUP($A34,'[1]data aktuální'!$A$1:$DI$10000,53,0)))</f>
        <v/>
      </c>
      <c r="AD34" s="40" t="str">
        <f>IF((VLOOKUP($A34,'[1]data aktuální'!$A$1:$DI$10000,54,0))=0,"",(VLOOKUP($A34,'[1]data aktuální'!$A$1:$DI$10000,54,0)))</f>
        <v/>
      </c>
      <c r="AE34" s="40" t="str">
        <f>IF((VLOOKUP($A34,'[1]data aktuální'!$A$1:$DI$10000,55,0))=0,"",(VLOOKUP($A34,'[1]data aktuální'!$A$1:$DI$10000,55,0)))</f>
        <v/>
      </c>
      <c r="AF34" s="40" t="str">
        <f>IF((VLOOKUP($A34,'[1]data aktuální'!$A$1:$DI$10000,57,0))=0,"",(VLOOKUP($A34,'[1]data aktuální'!$A$1:$DI$10000,57,0)))</f>
        <v/>
      </c>
      <c r="AG34" s="40" t="str">
        <f>IF((VLOOKUP($A34,'[1]data aktuální'!$A$1:$DI$10000,58,0))=0,"",(VLOOKUP($A34,'[1]data aktuální'!$A$1:$DI$10000,58,0)))</f>
        <v/>
      </c>
      <c r="AH34" s="40" t="str">
        <f>IF((VLOOKUP($A34,'[1]data aktuální'!$A$1:$DI$10000,59,0))=0,"",(VLOOKUP($A34,'[1]data aktuální'!$A$1:$DI$10000,59,0)))</f>
        <v/>
      </c>
      <c r="AI34" s="40" t="str">
        <f>IF((VLOOKUP($A34,'[1]data aktuální'!$A$1:$DI$10000,60,0))=0,"",(VLOOKUP($A34,'[1]data aktuální'!$A$1:$DI$10000,60,0)))</f>
        <v/>
      </c>
      <c r="AJ34" s="40" t="str">
        <f>IF((VLOOKUP($A34,'[1]data aktuální'!$A$1:$DI$10000,62,0))=0,"",(VLOOKUP($A34,'[1]data aktuální'!$A$1:$DI$10000,62,0)))</f>
        <v/>
      </c>
      <c r="AK34" s="40" t="str">
        <f>IF((VLOOKUP($A34,'[1]data aktuální'!$A$1:$DI$10000,63,0))=0,"",(VLOOKUP($A34,'[1]data aktuální'!$A$1:$DI$10000,63,0)))</f>
        <v/>
      </c>
      <c r="AL34" s="40" t="str">
        <f>IF((VLOOKUP($A34,'[1]data aktuální'!$A$1:$DI$10000,64,0))=0,"",(VLOOKUP($A34,'[1]data aktuální'!$A$1:$DI$10000,64,0)))</f>
        <v/>
      </c>
      <c r="AM34" s="40" t="str">
        <f>IF((VLOOKUP($A34,'[1]data aktuální'!$A$1:$DI$10000,65,0))=0,"",(VLOOKUP($A34,'[1]data aktuální'!$A$1:$DI$10000,65,0)))</f>
        <v/>
      </c>
      <c r="AN34" s="38" t="str">
        <f>VLOOKUP(A34,'[1]data aktuální'!$A$2:$DI$10000,113,0)</f>
        <v>50-100 tis.m3</v>
      </c>
    </row>
    <row r="35" spans="1:40" x14ac:dyDescent="0.25">
      <c r="A35" s="74">
        <v>498</v>
      </c>
      <c r="B35" s="54" t="str">
        <f>(VLOOKUP($A35,'[1]data aktuální'!$A$1:$DI$10000,3,0))</f>
        <v>49196111</v>
      </c>
      <c r="C35" s="56" t="str">
        <f>(VLOOKUP($A35,'[1]data aktuální'!$A$1:$DI$10000,7,0))</f>
        <v>Holz-Schiller s.r.o.</v>
      </c>
      <c r="D35" s="56" t="str">
        <f>IF((VLOOKUP($A35,'[1]data aktuální'!$A$1:$DI$10000,14,0))=0,"",(VLOOKUP($A35,'[1]data aktuální'!$A$1:$DI$10000,14,0)))</f>
        <v/>
      </c>
      <c r="E35" s="58">
        <f>(VLOOKUP($A35,'[1]data aktuální'!$A$1:$DI$10000,22,0))</f>
        <v>55000</v>
      </c>
      <c r="F35" s="58">
        <f>(VLOOKUP($A35,'[1]data aktuální'!$A$1:$DI$10000,23,0))</f>
        <v>57000</v>
      </c>
      <c r="G35" s="58">
        <f>(VLOOKUP($A35,'[1]data aktuální'!$A$1:$DI$10000,24,0))</f>
        <v>54000</v>
      </c>
      <c r="H35" s="60">
        <f>IF((VLOOKUP($A35,'[1]data aktuální'!$A$1:$DI$10000,27,0))=0,"",(VLOOKUP($A35,'[1]data aktuální'!$A$1:$DI$10000,27,0)))</f>
        <v>10</v>
      </c>
      <c r="I35" s="60">
        <f>IF((VLOOKUP($A35,'[1]data aktuální'!$A$1:$DI$10000,28,0))=0,"",(VLOOKUP($A35,'[1]data aktuální'!$A$1:$DI$10000,28,0)))</f>
        <v>50</v>
      </c>
      <c r="J35" s="60" t="str">
        <f>IF((VLOOKUP($A35,'[1]data aktuální'!$A$1:$DI$10000,29,0))=0,"",(VLOOKUP($A35,'[1]data aktuální'!$A$1:$DI$10000,29,0)))</f>
        <v/>
      </c>
      <c r="K35" s="60" t="str">
        <f>IF((VLOOKUP($A35,'[1]data aktuální'!$A$1:$DI$10000,30,0))=0,"",(VLOOKUP($A35,'[1]data aktuální'!$A$1:$DI$10000,30,0)))</f>
        <v/>
      </c>
      <c r="L35" s="60">
        <f>IF((VLOOKUP($A35,'[1]data aktuální'!$A$1:$DI$10000,32,0))=0,"",(VLOOKUP($A35,'[1]data aktuální'!$A$1:$DI$10000,32,0)))</f>
        <v>10</v>
      </c>
      <c r="M35" s="60">
        <f>IF((VLOOKUP($A35,'[1]data aktuální'!$A$1:$DI$10000,33,0))=0,"",(VLOOKUP($A35,'[1]data aktuální'!$A$1:$DI$10000,33,0)))</f>
        <v>5</v>
      </c>
      <c r="N35" s="60" t="str">
        <f>IF((VLOOKUP($A35,'[1]data aktuální'!$A$1:$DI$10000,34,0))=0,"",(VLOOKUP($A35,'[1]data aktuální'!$A$1:$DI$10000,34,0)))</f>
        <v/>
      </c>
      <c r="O35" s="60" t="str">
        <f>IF((VLOOKUP($A35,'[1]data aktuální'!$A$1:$DI$10000,35,0))=0,"",(VLOOKUP($A35,'[1]data aktuální'!$A$1:$DI$10000,35,0)))</f>
        <v/>
      </c>
      <c r="P35" s="60">
        <f>IF((VLOOKUP($A35,'[1]data aktuální'!$A$1:$DI$10000,37,0))=0,"",(VLOOKUP($A35,'[1]data aktuální'!$A$1:$DI$10000,37,0)))</f>
        <v>15</v>
      </c>
      <c r="Q35" s="60">
        <f>IF((VLOOKUP($A35,'[1]data aktuální'!$A$1:$DI$10000,38,0))=0,"",(VLOOKUP($A35,'[1]data aktuální'!$A$1:$DI$10000,38,0)))</f>
        <v>10</v>
      </c>
      <c r="R35" s="60" t="str">
        <f>IF((VLOOKUP($A35,'[1]data aktuální'!$A$1:$DI$10000,39,0))=0,"",(VLOOKUP($A35,'[1]data aktuální'!$A$1:$DI$10000,39,0)))</f>
        <v/>
      </c>
      <c r="S35" s="60" t="str">
        <f>IF((VLOOKUP($A35,'[1]data aktuální'!$A$1:$DI$10000,40,0))=0,"",(VLOOKUP($A35,'[1]data aktuální'!$A$1:$DI$10000,40,0)))</f>
        <v/>
      </c>
      <c r="T35" s="60" t="str">
        <f>IF((VLOOKUP($A35,'[1]data aktuální'!$A$1:$DI$10000,42,0))=0,"",(VLOOKUP($A35,'[1]data aktuální'!$A$1:$DI$10000,42,0)))</f>
        <v/>
      </c>
      <c r="U35" s="60" t="str">
        <f>IF((VLOOKUP($A35,'[1]data aktuální'!$A$1:$DI$10000,43,0))=0,"",(VLOOKUP($A35,'[1]data aktuální'!$A$1:$DI$10000,43,0)))</f>
        <v/>
      </c>
      <c r="V35" s="60" t="str">
        <f>IF((VLOOKUP($A35,'[1]data aktuální'!$A$1:$DI$10000,44,0))=0,"",(VLOOKUP($A35,'[1]data aktuální'!$A$1:$DI$10000,44,0)))</f>
        <v/>
      </c>
      <c r="W35" s="60" t="str">
        <f>IF((VLOOKUP($A35,'[1]data aktuální'!$A$1:$DI$10000,45,0))=0,"",(VLOOKUP($A35,'[1]data aktuální'!$A$1:$DI$10000,45,0)))</f>
        <v/>
      </c>
      <c r="X35" s="60" t="str">
        <f>IF((VLOOKUP($A35,'[1]data aktuální'!$A$1:$DI$10000,47,0))=0,"",(VLOOKUP($A35,'[1]data aktuální'!$A$1:$DI$10000,47,0)))</f>
        <v/>
      </c>
      <c r="Y35" s="60" t="str">
        <f>IF((VLOOKUP($A35,'[1]data aktuální'!$A$1:$DI$10000,48,0))=0,"",(VLOOKUP($A35,'[1]data aktuální'!$A$1:$DI$10000,48,0)))</f>
        <v/>
      </c>
      <c r="Z35" s="60" t="str">
        <f>IF((VLOOKUP($A35,'[1]data aktuální'!$A$1:$DI$10000,49,0))=0,"",(VLOOKUP($A35,'[1]data aktuální'!$A$1:$DI$10000,49,0)))</f>
        <v/>
      </c>
      <c r="AA35" s="60" t="str">
        <f>IF((VLOOKUP($A35,'[1]data aktuální'!$A$1:$DI$10000,50,0))=0,"",(VLOOKUP($A35,'[1]data aktuální'!$A$1:$DI$10000,50,0)))</f>
        <v/>
      </c>
      <c r="AB35" s="60" t="str">
        <f>IF((VLOOKUP($A35,'[1]data aktuální'!$A$1:$DI$10000,52,0))=0,"",(VLOOKUP($A35,'[1]data aktuální'!$A$1:$DI$10000,52,0)))</f>
        <v/>
      </c>
      <c r="AC35" s="60" t="str">
        <f>IF((VLOOKUP($A35,'[1]data aktuální'!$A$1:$DI$10000,53,0))=0,"",(VLOOKUP($A35,'[1]data aktuální'!$A$1:$DI$10000,53,0)))</f>
        <v/>
      </c>
      <c r="AD35" s="60" t="str">
        <f>IF((VLOOKUP($A35,'[1]data aktuální'!$A$1:$DI$10000,54,0))=0,"",(VLOOKUP($A35,'[1]data aktuální'!$A$1:$DI$10000,54,0)))</f>
        <v/>
      </c>
      <c r="AE35" s="60" t="str">
        <f>IF((VLOOKUP($A35,'[1]data aktuální'!$A$1:$DI$10000,55,0))=0,"",(VLOOKUP($A35,'[1]data aktuální'!$A$1:$DI$10000,55,0)))</f>
        <v/>
      </c>
      <c r="AF35" s="60" t="str">
        <f>IF((VLOOKUP($A35,'[1]data aktuální'!$A$1:$DI$10000,57,0))=0,"",(VLOOKUP($A35,'[1]data aktuální'!$A$1:$DI$10000,57,0)))</f>
        <v/>
      </c>
      <c r="AG35" s="60" t="str">
        <f>IF((VLOOKUP($A35,'[1]data aktuální'!$A$1:$DI$10000,58,0))=0,"",(VLOOKUP($A35,'[1]data aktuální'!$A$1:$DI$10000,58,0)))</f>
        <v/>
      </c>
      <c r="AH35" s="60" t="str">
        <f>IF((VLOOKUP($A35,'[1]data aktuální'!$A$1:$DI$10000,59,0))=0,"",(VLOOKUP($A35,'[1]data aktuální'!$A$1:$DI$10000,59,0)))</f>
        <v/>
      </c>
      <c r="AI35" s="60" t="str">
        <f>IF((VLOOKUP($A35,'[1]data aktuální'!$A$1:$DI$10000,60,0))=0,"",(VLOOKUP($A35,'[1]data aktuální'!$A$1:$DI$10000,60,0)))</f>
        <v/>
      </c>
      <c r="AJ35" s="60" t="str">
        <f>IF((VLOOKUP($A35,'[1]data aktuální'!$A$1:$DI$10000,62,0))=0,"",(VLOOKUP($A35,'[1]data aktuální'!$A$1:$DI$10000,62,0)))</f>
        <v/>
      </c>
      <c r="AK35" s="60" t="str">
        <f>IF((VLOOKUP($A35,'[1]data aktuální'!$A$1:$DI$10000,63,0))=0,"",(VLOOKUP($A35,'[1]data aktuální'!$A$1:$DI$10000,63,0)))</f>
        <v/>
      </c>
      <c r="AL35" s="60" t="str">
        <f>IF((VLOOKUP($A35,'[1]data aktuální'!$A$1:$DI$10000,64,0))=0,"",(VLOOKUP($A35,'[1]data aktuální'!$A$1:$DI$10000,64,0)))</f>
        <v/>
      </c>
      <c r="AM35" s="60" t="str">
        <f>IF((VLOOKUP($A35,'[1]data aktuální'!$A$1:$DI$10000,65,0))=0,"",(VLOOKUP($A35,'[1]data aktuální'!$A$1:$DI$10000,65,0)))</f>
        <v/>
      </c>
      <c r="AN35" s="56" t="str">
        <f>VLOOKUP(A35,'[1]data aktuální'!$A$2:$DI$10000,113,0)</f>
        <v>50-100 tis.m3</v>
      </c>
    </row>
    <row r="36" spans="1:40" s="36" customFormat="1" x14ac:dyDescent="0.25">
      <c r="A36" s="36">
        <v>266</v>
      </c>
      <c r="B36" s="53" t="str">
        <f>(VLOOKUP($A36,'[1]data aktuální'!$A$1:$DI$10000,3,0))</f>
        <v>25947672</v>
      </c>
      <c r="C36" s="55" t="str">
        <f>(VLOOKUP($A36,'[1]data aktuální'!$A$1:$DI$10000,7,0))</f>
        <v>MATRIX a.s.</v>
      </c>
      <c r="D36" s="55" t="str">
        <f>IF((VLOOKUP($A36,'[1]data aktuální'!$A$1:$DI$10000,14,0))=0,"",(VLOOKUP($A36,'[1]data aktuální'!$A$1:$DI$10000,14,0)))</f>
        <v/>
      </c>
      <c r="E36" s="57">
        <f>(VLOOKUP($A36,'[1]data aktuální'!$A$1:$DI$10000,22,0))</f>
        <v>54553</v>
      </c>
      <c r="F36" s="57">
        <f>(VLOOKUP($A36,'[1]data aktuální'!$A$1:$DI$10000,23,0))</f>
        <v>50526</v>
      </c>
      <c r="G36" s="57">
        <f>(VLOOKUP($A36,'[1]data aktuální'!$A$1:$DI$10000,24,0))</f>
        <v>53098</v>
      </c>
      <c r="H36" s="59">
        <f>IF((VLOOKUP($A36,'[1]data aktuální'!$A$1:$DI$10000,27,0))=0,"",(VLOOKUP($A36,'[1]data aktuální'!$A$1:$DI$10000,27,0)))</f>
        <v>49</v>
      </c>
      <c r="I36" s="59">
        <f>IF((VLOOKUP($A36,'[1]data aktuální'!$A$1:$DI$10000,28,0))=0,"",(VLOOKUP($A36,'[1]data aktuální'!$A$1:$DI$10000,28,0)))</f>
        <v>14</v>
      </c>
      <c r="J36" s="59" t="str">
        <f>IF((VLOOKUP($A36,'[1]data aktuální'!$A$1:$DI$10000,29,0))=0,"",(VLOOKUP($A36,'[1]data aktuální'!$A$1:$DI$10000,29,0)))</f>
        <v/>
      </c>
      <c r="K36" s="59" t="str">
        <f>IF((VLOOKUP($A36,'[1]data aktuální'!$A$1:$DI$10000,30,0))=0,"",(VLOOKUP($A36,'[1]data aktuální'!$A$1:$DI$10000,30,0)))</f>
        <v/>
      </c>
      <c r="L36" s="59" t="str">
        <f>IF((VLOOKUP($A36,'[1]data aktuální'!$A$1:$DI$10000,32,0))=0,"",(VLOOKUP($A36,'[1]data aktuální'!$A$1:$DI$10000,32,0)))</f>
        <v/>
      </c>
      <c r="M36" s="59" t="str">
        <f>IF((VLOOKUP($A36,'[1]data aktuální'!$A$1:$DI$10000,33,0))=0,"",(VLOOKUP($A36,'[1]data aktuální'!$A$1:$DI$10000,33,0)))</f>
        <v/>
      </c>
      <c r="N36" s="59" t="str">
        <f>IF((VLOOKUP($A36,'[1]data aktuální'!$A$1:$DI$10000,34,0))=0,"",(VLOOKUP($A36,'[1]data aktuální'!$A$1:$DI$10000,34,0)))</f>
        <v/>
      </c>
      <c r="O36" s="59" t="str">
        <f>IF((VLOOKUP($A36,'[1]data aktuální'!$A$1:$DI$10000,35,0))=0,"",(VLOOKUP($A36,'[1]data aktuální'!$A$1:$DI$10000,35,0)))</f>
        <v/>
      </c>
      <c r="P36" s="59">
        <f>IF((VLOOKUP($A36,'[1]data aktuální'!$A$1:$DI$10000,37,0))=0,"",(VLOOKUP($A36,'[1]data aktuální'!$A$1:$DI$10000,37,0)))</f>
        <v>37</v>
      </c>
      <c r="Q36" s="59" t="str">
        <f>IF((VLOOKUP($A36,'[1]data aktuální'!$A$1:$DI$10000,38,0))=0,"",(VLOOKUP($A36,'[1]data aktuální'!$A$1:$DI$10000,38,0)))</f>
        <v/>
      </c>
      <c r="R36" s="59" t="str">
        <f>IF((VLOOKUP($A36,'[1]data aktuální'!$A$1:$DI$10000,39,0))=0,"",(VLOOKUP($A36,'[1]data aktuální'!$A$1:$DI$10000,39,0)))</f>
        <v/>
      </c>
      <c r="S36" s="59" t="str">
        <f>IF((VLOOKUP($A36,'[1]data aktuální'!$A$1:$DI$10000,40,0))=0,"",(VLOOKUP($A36,'[1]data aktuální'!$A$1:$DI$10000,40,0)))</f>
        <v/>
      </c>
      <c r="T36" s="59" t="str">
        <f>IF((VLOOKUP($A36,'[1]data aktuální'!$A$1:$DI$10000,42,0))=0,"",(VLOOKUP($A36,'[1]data aktuální'!$A$1:$DI$10000,42,0)))</f>
        <v/>
      </c>
      <c r="U36" s="59" t="str">
        <f>IF((VLOOKUP($A36,'[1]data aktuální'!$A$1:$DI$10000,43,0))=0,"",(VLOOKUP($A36,'[1]data aktuální'!$A$1:$DI$10000,43,0)))</f>
        <v/>
      </c>
      <c r="V36" s="59" t="str">
        <f>IF((VLOOKUP($A36,'[1]data aktuální'!$A$1:$DI$10000,44,0))=0,"",(VLOOKUP($A36,'[1]data aktuální'!$A$1:$DI$10000,44,0)))</f>
        <v/>
      </c>
      <c r="W36" s="59" t="str">
        <f>IF((VLOOKUP($A36,'[1]data aktuální'!$A$1:$DI$10000,45,0))=0,"",(VLOOKUP($A36,'[1]data aktuální'!$A$1:$DI$10000,45,0)))</f>
        <v/>
      </c>
      <c r="X36" s="59" t="str">
        <f>IF((VLOOKUP($A36,'[1]data aktuální'!$A$1:$DI$10000,47,0))=0,"",(VLOOKUP($A36,'[1]data aktuální'!$A$1:$DI$10000,47,0)))</f>
        <v/>
      </c>
      <c r="Y36" s="59" t="str">
        <f>IF((VLOOKUP($A36,'[1]data aktuální'!$A$1:$DI$10000,48,0))=0,"",(VLOOKUP($A36,'[1]data aktuální'!$A$1:$DI$10000,48,0)))</f>
        <v/>
      </c>
      <c r="Z36" s="59" t="str">
        <f>IF((VLOOKUP($A36,'[1]data aktuální'!$A$1:$DI$10000,49,0))=0,"",(VLOOKUP($A36,'[1]data aktuální'!$A$1:$DI$10000,49,0)))</f>
        <v/>
      </c>
      <c r="AA36" s="59" t="str">
        <f>IF((VLOOKUP($A36,'[1]data aktuální'!$A$1:$DI$10000,50,0))=0,"",(VLOOKUP($A36,'[1]data aktuální'!$A$1:$DI$10000,50,0)))</f>
        <v/>
      </c>
      <c r="AB36" s="59" t="str">
        <f>IF((VLOOKUP($A36,'[1]data aktuální'!$A$1:$DI$10000,52,0))=0,"",(VLOOKUP($A36,'[1]data aktuální'!$A$1:$DI$10000,52,0)))</f>
        <v/>
      </c>
      <c r="AC36" s="59" t="str">
        <f>IF((VLOOKUP($A36,'[1]data aktuální'!$A$1:$DI$10000,53,0))=0,"",(VLOOKUP($A36,'[1]data aktuální'!$A$1:$DI$10000,53,0)))</f>
        <v/>
      </c>
      <c r="AD36" s="59" t="str">
        <f>IF((VLOOKUP($A36,'[1]data aktuální'!$A$1:$DI$10000,54,0))=0,"",(VLOOKUP($A36,'[1]data aktuální'!$A$1:$DI$10000,54,0)))</f>
        <v/>
      </c>
      <c r="AE36" s="59" t="str">
        <f>IF((VLOOKUP($A36,'[1]data aktuální'!$A$1:$DI$10000,55,0))=0,"",(VLOOKUP($A36,'[1]data aktuální'!$A$1:$DI$10000,55,0)))</f>
        <v/>
      </c>
      <c r="AF36" s="59" t="str">
        <f>IF((VLOOKUP($A36,'[1]data aktuální'!$A$1:$DI$10000,57,0))=0,"",(VLOOKUP($A36,'[1]data aktuální'!$A$1:$DI$10000,57,0)))</f>
        <v/>
      </c>
      <c r="AG36" s="59" t="str">
        <f>IF((VLOOKUP($A36,'[1]data aktuální'!$A$1:$DI$10000,58,0))=0,"",(VLOOKUP($A36,'[1]data aktuální'!$A$1:$DI$10000,58,0)))</f>
        <v/>
      </c>
      <c r="AH36" s="59" t="str">
        <f>IF((VLOOKUP($A36,'[1]data aktuální'!$A$1:$DI$10000,59,0))=0,"",(VLOOKUP($A36,'[1]data aktuální'!$A$1:$DI$10000,59,0)))</f>
        <v/>
      </c>
      <c r="AI36" s="59" t="str">
        <f>IF((VLOOKUP($A36,'[1]data aktuální'!$A$1:$DI$10000,60,0))=0,"",(VLOOKUP($A36,'[1]data aktuální'!$A$1:$DI$10000,60,0)))</f>
        <v/>
      </c>
      <c r="AJ36" s="59" t="str">
        <f>IF((VLOOKUP($A36,'[1]data aktuální'!$A$1:$DI$10000,62,0))=0,"",(VLOOKUP($A36,'[1]data aktuální'!$A$1:$DI$10000,62,0)))</f>
        <v/>
      </c>
      <c r="AK36" s="59" t="str">
        <f>IF((VLOOKUP($A36,'[1]data aktuální'!$A$1:$DI$10000,63,0))=0,"",(VLOOKUP($A36,'[1]data aktuální'!$A$1:$DI$10000,63,0)))</f>
        <v/>
      </c>
      <c r="AL36" s="59" t="str">
        <f>IF((VLOOKUP($A36,'[1]data aktuální'!$A$1:$DI$10000,64,0))=0,"",(VLOOKUP($A36,'[1]data aktuální'!$A$1:$DI$10000,64,0)))</f>
        <v/>
      </c>
      <c r="AM36" s="59" t="str">
        <f>IF((VLOOKUP($A36,'[1]data aktuální'!$A$1:$DI$10000,65,0))=0,"",(VLOOKUP($A36,'[1]data aktuální'!$A$1:$DI$10000,65,0)))</f>
        <v/>
      </c>
      <c r="AN36" s="55" t="str">
        <f>VLOOKUP(A36,'[1]data aktuální'!$A$2:$DI$10000,113,0)</f>
        <v>50-100 tis.m3</v>
      </c>
    </row>
    <row r="37" spans="1:40" x14ac:dyDescent="0.25">
      <c r="A37">
        <v>190</v>
      </c>
      <c r="B37" s="54" t="str">
        <f>(VLOOKUP($A37,'[1]data aktuální'!$A$1:$DI$10000,3,0))</f>
        <v>25186264</v>
      </c>
      <c r="C37" s="56" t="str">
        <f>(VLOOKUP($A37,'[1]data aktuální'!$A$1:$DI$10000,7,0))</f>
        <v>Pila Pasák a. s.</v>
      </c>
      <c r="D37" s="56" t="str">
        <f>IF((VLOOKUP($A37,'[1]data aktuální'!$A$1:$DI$10000,14,0))=0,"",(VLOOKUP($A37,'[1]data aktuální'!$A$1:$DI$10000,14,0)))</f>
        <v/>
      </c>
      <c r="E37" s="58">
        <f>(VLOOKUP($A37,'[1]data aktuální'!$A$1:$DI$10000,22,0))</f>
        <v>38000</v>
      </c>
      <c r="F37" s="58">
        <f>(VLOOKUP($A37,'[1]data aktuální'!$A$1:$DI$10000,23,0))</f>
        <v>45000</v>
      </c>
      <c r="G37" s="58">
        <f>(VLOOKUP($A37,'[1]data aktuální'!$A$1:$DI$10000,24,0))</f>
        <v>53000</v>
      </c>
      <c r="H37" s="60">
        <f>IF((VLOOKUP($A37,'[1]data aktuální'!$A$1:$DI$10000,27,0))=0,"",(VLOOKUP($A37,'[1]data aktuální'!$A$1:$DI$10000,27,0)))</f>
        <v>50</v>
      </c>
      <c r="I37" s="60" t="str">
        <f>IF((VLOOKUP($A37,'[1]data aktuální'!$A$1:$DI$10000,28,0))=0,"",(VLOOKUP($A37,'[1]data aktuální'!$A$1:$DI$10000,28,0)))</f>
        <v/>
      </c>
      <c r="J37" s="60" t="str">
        <f>IF((VLOOKUP($A37,'[1]data aktuální'!$A$1:$DI$10000,29,0))=0,"",(VLOOKUP($A37,'[1]data aktuální'!$A$1:$DI$10000,29,0)))</f>
        <v/>
      </c>
      <c r="K37" s="60" t="str">
        <f>IF((VLOOKUP($A37,'[1]data aktuální'!$A$1:$DI$10000,30,0))=0,"",(VLOOKUP($A37,'[1]data aktuální'!$A$1:$DI$10000,30,0)))</f>
        <v/>
      </c>
      <c r="L37" s="60">
        <f>IF((VLOOKUP($A37,'[1]data aktuální'!$A$1:$DI$10000,32,0))=0,"",(VLOOKUP($A37,'[1]data aktuální'!$A$1:$DI$10000,32,0)))</f>
        <v>50</v>
      </c>
      <c r="M37" s="60" t="str">
        <f>IF((VLOOKUP($A37,'[1]data aktuální'!$A$1:$DI$10000,33,0))=0,"",(VLOOKUP($A37,'[1]data aktuální'!$A$1:$DI$10000,33,0)))</f>
        <v/>
      </c>
      <c r="N37" s="60" t="str">
        <f>IF((VLOOKUP($A37,'[1]data aktuální'!$A$1:$DI$10000,34,0))=0,"",(VLOOKUP($A37,'[1]data aktuální'!$A$1:$DI$10000,34,0)))</f>
        <v/>
      </c>
      <c r="O37" s="60" t="str">
        <f>IF((VLOOKUP($A37,'[1]data aktuální'!$A$1:$DI$10000,35,0))=0,"",(VLOOKUP($A37,'[1]data aktuální'!$A$1:$DI$10000,35,0)))</f>
        <v/>
      </c>
      <c r="P37" s="60" t="str">
        <f>IF((VLOOKUP($A37,'[1]data aktuální'!$A$1:$DI$10000,37,0))=0,"",(VLOOKUP($A37,'[1]data aktuální'!$A$1:$DI$10000,37,0)))</f>
        <v/>
      </c>
      <c r="Q37" s="60" t="str">
        <f>IF((VLOOKUP($A37,'[1]data aktuální'!$A$1:$DI$10000,38,0))=0,"",(VLOOKUP($A37,'[1]data aktuální'!$A$1:$DI$10000,38,0)))</f>
        <v/>
      </c>
      <c r="R37" s="60" t="str">
        <f>IF((VLOOKUP($A37,'[1]data aktuální'!$A$1:$DI$10000,39,0))=0,"",(VLOOKUP($A37,'[1]data aktuální'!$A$1:$DI$10000,39,0)))</f>
        <v/>
      </c>
      <c r="S37" s="60" t="str">
        <f>IF((VLOOKUP($A37,'[1]data aktuální'!$A$1:$DI$10000,40,0))=0,"",(VLOOKUP($A37,'[1]data aktuální'!$A$1:$DI$10000,40,0)))</f>
        <v/>
      </c>
      <c r="T37" s="60" t="str">
        <f>IF((VLOOKUP($A37,'[1]data aktuální'!$A$1:$DI$10000,42,0))=0,"",(VLOOKUP($A37,'[1]data aktuální'!$A$1:$DI$10000,42,0)))</f>
        <v/>
      </c>
      <c r="U37" s="60" t="str">
        <f>IF((VLOOKUP($A37,'[1]data aktuální'!$A$1:$DI$10000,43,0))=0,"",(VLOOKUP($A37,'[1]data aktuální'!$A$1:$DI$10000,43,0)))</f>
        <v/>
      </c>
      <c r="V37" s="60" t="str">
        <f>IF((VLOOKUP($A37,'[1]data aktuální'!$A$1:$DI$10000,44,0))=0,"",(VLOOKUP($A37,'[1]data aktuální'!$A$1:$DI$10000,44,0)))</f>
        <v/>
      </c>
      <c r="W37" s="60" t="str">
        <f>IF((VLOOKUP($A37,'[1]data aktuální'!$A$1:$DI$10000,45,0))=0,"",(VLOOKUP($A37,'[1]data aktuální'!$A$1:$DI$10000,45,0)))</f>
        <v/>
      </c>
      <c r="X37" s="60" t="str">
        <f>IF((VLOOKUP($A37,'[1]data aktuální'!$A$1:$DI$10000,47,0))=0,"",(VLOOKUP($A37,'[1]data aktuální'!$A$1:$DI$10000,47,0)))</f>
        <v/>
      </c>
      <c r="Y37" s="60" t="str">
        <f>IF((VLOOKUP($A37,'[1]data aktuální'!$A$1:$DI$10000,48,0))=0,"",(VLOOKUP($A37,'[1]data aktuální'!$A$1:$DI$10000,48,0)))</f>
        <v/>
      </c>
      <c r="Z37" s="60" t="str">
        <f>IF((VLOOKUP($A37,'[1]data aktuální'!$A$1:$DI$10000,49,0))=0,"",(VLOOKUP($A37,'[1]data aktuální'!$A$1:$DI$10000,49,0)))</f>
        <v/>
      </c>
      <c r="AA37" s="60" t="str">
        <f>IF((VLOOKUP($A37,'[1]data aktuální'!$A$1:$DI$10000,50,0))=0,"",(VLOOKUP($A37,'[1]data aktuální'!$A$1:$DI$10000,50,0)))</f>
        <v/>
      </c>
      <c r="AB37" s="60" t="str">
        <f>IF((VLOOKUP($A37,'[1]data aktuální'!$A$1:$DI$10000,52,0))=0,"",(VLOOKUP($A37,'[1]data aktuální'!$A$1:$DI$10000,52,0)))</f>
        <v/>
      </c>
      <c r="AC37" s="60" t="str">
        <f>IF((VLOOKUP($A37,'[1]data aktuální'!$A$1:$DI$10000,53,0))=0,"",(VLOOKUP($A37,'[1]data aktuální'!$A$1:$DI$10000,53,0)))</f>
        <v/>
      </c>
      <c r="AD37" s="60" t="str">
        <f>IF((VLOOKUP($A37,'[1]data aktuální'!$A$1:$DI$10000,54,0))=0,"",(VLOOKUP($A37,'[1]data aktuální'!$A$1:$DI$10000,54,0)))</f>
        <v/>
      </c>
      <c r="AE37" s="60" t="str">
        <f>IF((VLOOKUP($A37,'[1]data aktuální'!$A$1:$DI$10000,55,0))=0,"",(VLOOKUP($A37,'[1]data aktuální'!$A$1:$DI$10000,55,0)))</f>
        <v/>
      </c>
      <c r="AF37" s="60" t="str">
        <f>IF((VLOOKUP($A37,'[1]data aktuální'!$A$1:$DI$10000,57,0))=0,"",(VLOOKUP($A37,'[1]data aktuální'!$A$1:$DI$10000,57,0)))</f>
        <v/>
      </c>
      <c r="AG37" s="60" t="str">
        <f>IF((VLOOKUP($A37,'[1]data aktuální'!$A$1:$DI$10000,58,0))=0,"",(VLOOKUP($A37,'[1]data aktuální'!$A$1:$DI$10000,58,0)))</f>
        <v/>
      </c>
      <c r="AH37" s="60" t="str">
        <f>IF((VLOOKUP($A37,'[1]data aktuální'!$A$1:$DI$10000,59,0))=0,"",(VLOOKUP($A37,'[1]data aktuální'!$A$1:$DI$10000,59,0)))</f>
        <v/>
      </c>
      <c r="AI37" s="60" t="str">
        <f>IF((VLOOKUP($A37,'[1]data aktuální'!$A$1:$DI$10000,60,0))=0,"",(VLOOKUP($A37,'[1]data aktuální'!$A$1:$DI$10000,60,0)))</f>
        <v/>
      </c>
      <c r="AJ37" s="60" t="str">
        <f>IF((VLOOKUP($A37,'[1]data aktuální'!$A$1:$DI$10000,62,0))=0,"",(VLOOKUP($A37,'[1]data aktuální'!$A$1:$DI$10000,62,0)))</f>
        <v/>
      </c>
      <c r="AK37" s="60" t="str">
        <f>IF((VLOOKUP($A37,'[1]data aktuální'!$A$1:$DI$10000,63,0))=0,"",(VLOOKUP($A37,'[1]data aktuální'!$A$1:$DI$10000,63,0)))</f>
        <v/>
      </c>
      <c r="AL37" s="60" t="str">
        <f>IF((VLOOKUP($A37,'[1]data aktuální'!$A$1:$DI$10000,64,0))=0,"",(VLOOKUP($A37,'[1]data aktuální'!$A$1:$DI$10000,64,0)))</f>
        <v/>
      </c>
      <c r="AM37" s="60" t="str">
        <f>IF((VLOOKUP($A37,'[1]data aktuální'!$A$1:$DI$10000,65,0))=0,"",(VLOOKUP($A37,'[1]data aktuální'!$A$1:$DI$10000,65,0)))</f>
        <v/>
      </c>
      <c r="AN37" s="56" t="str">
        <f>VLOOKUP(A37,'[1]data aktuální'!$A$2:$DI$10000,113,0)</f>
        <v>20-50 tis.m3</v>
      </c>
    </row>
    <row r="38" spans="1:40" s="36" customFormat="1" x14ac:dyDescent="0.25">
      <c r="A38" s="36">
        <v>170</v>
      </c>
      <c r="B38" s="53" t="str">
        <f>(VLOOKUP($A38,'[1]data aktuální'!$A$1:$DI$10000,3,0))</f>
        <v>01559109</v>
      </c>
      <c r="C38" s="55" t="str">
        <f>(VLOOKUP($A38,'[1]data aktuální'!$A$1:$DI$10000,7,0))</f>
        <v>Arcibiskupské lesy a statky Olomouc s. r. o.</v>
      </c>
      <c r="D38" s="55" t="str">
        <f>IF((VLOOKUP($A38,'[1]data aktuální'!$A$1:$DI$10000,14,0))=0,"",(VLOOKUP($A38,'[1]data aktuální'!$A$1:$DI$10000,14,0)))</f>
        <v/>
      </c>
      <c r="E38" s="57">
        <f>(VLOOKUP($A38,'[1]data aktuální'!$A$1:$DI$10000,22,0))</f>
        <v>52250</v>
      </c>
      <c r="F38" s="57">
        <f>(VLOOKUP($A38,'[1]data aktuální'!$A$1:$DI$10000,23,0))</f>
        <v>54600</v>
      </c>
      <c r="G38" s="57">
        <f>(VLOOKUP($A38,'[1]data aktuální'!$A$1:$DI$10000,24,0))</f>
        <v>52700</v>
      </c>
      <c r="H38" s="59">
        <f>IF((VLOOKUP($A38,'[1]data aktuální'!$A$1:$DI$10000,27,0))=0,"",(VLOOKUP($A38,'[1]data aktuální'!$A$1:$DI$10000,27,0)))</f>
        <v>58</v>
      </c>
      <c r="I38" s="59">
        <f>IF((VLOOKUP($A38,'[1]data aktuální'!$A$1:$DI$10000,28,0))=0,"",(VLOOKUP($A38,'[1]data aktuální'!$A$1:$DI$10000,28,0)))</f>
        <v>40</v>
      </c>
      <c r="J38" s="59" t="str">
        <f>IF((VLOOKUP($A38,'[1]data aktuální'!$A$1:$DI$10000,29,0))=0,"",(VLOOKUP($A38,'[1]data aktuální'!$A$1:$DI$10000,29,0)))</f>
        <v/>
      </c>
      <c r="K38" s="59" t="str">
        <f>IF((VLOOKUP($A38,'[1]data aktuální'!$A$1:$DI$10000,30,0))=0,"",(VLOOKUP($A38,'[1]data aktuální'!$A$1:$DI$10000,30,0)))</f>
        <v/>
      </c>
      <c r="L38" s="59" t="str">
        <f>IF((VLOOKUP($A38,'[1]data aktuální'!$A$1:$DI$10000,32,0))=0,"",(VLOOKUP($A38,'[1]data aktuální'!$A$1:$DI$10000,32,0)))</f>
        <v/>
      </c>
      <c r="M38" s="59" t="str">
        <f>IF((VLOOKUP($A38,'[1]data aktuální'!$A$1:$DI$10000,33,0))=0,"",(VLOOKUP($A38,'[1]data aktuální'!$A$1:$DI$10000,33,0)))</f>
        <v/>
      </c>
      <c r="N38" s="59" t="str">
        <f>IF((VLOOKUP($A38,'[1]data aktuální'!$A$1:$DI$10000,34,0))=0,"",(VLOOKUP($A38,'[1]data aktuální'!$A$1:$DI$10000,34,0)))</f>
        <v/>
      </c>
      <c r="O38" s="59" t="str">
        <f>IF((VLOOKUP($A38,'[1]data aktuální'!$A$1:$DI$10000,35,0))=0,"",(VLOOKUP($A38,'[1]data aktuální'!$A$1:$DI$10000,35,0)))</f>
        <v/>
      </c>
      <c r="P38" s="59">
        <f>IF((VLOOKUP($A38,'[1]data aktuální'!$A$1:$DI$10000,37,0))=0,"",(VLOOKUP($A38,'[1]data aktuální'!$A$1:$DI$10000,37,0)))</f>
        <v>1</v>
      </c>
      <c r="Q38" s="59">
        <f>IF((VLOOKUP($A38,'[1]data aktuální'!$A$1:$DI$10000,38,0))=0,"",(VLOOKUP($A38,'[1]data aktuální'!$A$1:$DI$10000,38,0)))</f>
        <v>1</v>
      </c>
      <c r="R38" s="59" t="str">
        <f>IF((VLOOKUP($A38,'[1]data aktuální'!$A$1:$DI$10000,39,0))=0,"",(VLOOKUP($A38,'[1]data aktuální'!$A$1:$DI$10000,39,0)))</f>
        <v/>
      </c>
      <c r="S38" s="59" t="str">
        <f>IF((VLOOKUP($A38,'[1]data aktuální'!$A$1:$DI$10000,40,0))=0,"",(VLOOKUP($A38,'[1]data aktuální'!$A$1:$DI$10000,40,0)))</f>
        <v/>
      </c>
      <c r="T38" s="59" t="str">
        <f>IF((VLOOKUP($A38,'[1]data aktuální'!$A$1:$DI$10000,42,0))=0,"",(VLOOKUP($A38,'[1]data aktuální'!$A$1:$DI$10000,42,0)))</f>
        <v/>
      </c>
      <c r="U38" s="59" t="str">
        <f>IF((VLOOKUP($A38,'[1]data aktuální'!$A$1:$DI$10000,43,0))=0,"",(VLOOKUP($A38,'[1]data aktuální'!$A$1:$DI$10000,43,0)))</f>
        <v/>
      </c>
      <c r="V38" s="59" t="str">
        <f>IF((VLOOKUP($A38,'[1]data aktuální'!$A$1:$DI$10000,44,0))=0,"",(VLOOKUP($A38,'[1]data aktuální'!$A$1:$DI$10000,44,0)))</f>
        <v/>
      </c>
      <c r="W38" s="59" t="str">
        <f>IF((VLOOKUP($A38,'[1]data aktuální'!$A$1:$DI$10000,45,0))=0,"",(VLOOKUP($A38,'[1]data aktuální'!$A$1:$DI$10000,45,0)))</f>
        <v/>
      </c>
      <c r="X38" s="59" t="str">
        <f>IF((VLOOKUP($A38,'[1]data aktuální'!$A$1:$DI$10000,47,0))=0,"",(VLOOKUP($A38,'[1]data aktuální'!$A$1:$DI$10000,47,0)))</f>
        <v/>
      </c>
      <c r="Y38" s="59" t="str">
        <f>IF((VLOOKUP($A38,'[1]data aktuální'!$A$1:$DI$10000,48,0))=0,"",(VLOOKUP($A38,'[1]data aktuální'!$A$1:$DI$10000,48,0)))</f>
        <v/>
      </c>
      <c r="Z38" s="59" t="str">
        <f>IF((VLOOKUP($A38,'[1]data aktuální'!$A$1:$DI$10000,49,0))=0,"",(VLOOKUP($A38,'[1]data aktuální'!$A$1:$DI$10000,49,0)))</f>
        <v/>
      </c>
      <c r="AA38" s="59" t="str">
        <f>IF((VLOOKUP($A38,'[1]data aktuální'!$A$1:$DI$10000,50,0))=0,"",(VLOOKUP($A38,'[1]data aktuální'!$A$1:$DI$10000,50,0)))</f>
        <v/>
      </c>
      <c r="AB38" s="59" t="str">
        <f>IF((VLOOKUP($A38,'[1]data aktuální'!$A$1:$DI$10000,52,0))=0,"",(VLOOKUP($A38,'[1]data aktuální'!$A$1:$DI$10000,52,0)))</f>
        <v/>
      </c>
      <c r="AC38" s="59" t="str">
        <f>IF((VLOOKUP($A38,'[1]data aktuální'!$A$1:$DI$10000,53,0))=0,"",(VLOOKUP($A38,'[1]data aktuální'!$A$1:$DI$10000,53,0)))</f>
        <v/>
      </c>
      <c r="AD38" s="59" t="str">
        <f>IF((VLOOKUP($A38,'[1]data aktuální'!$A$1:$DI$10000,54,0))=0,"",(VLOOKUP($A38,'[1]data aktuální'!$A$1:$DI$10000,54,0)))</f>
        <v/>
      </c>
      <c r="AE38" s="59" t="str">
        <f>IF((VLOOKUP($A38,'[1]data aktuální'!$A$1:$DI$10000,55,0))=0,"",(VLOOKUP($A38,'[1]data aktuální'!$A$1:$DI$10000,55,0)))</f>
        <v/>
      </c>
      <c r="AF38" s="59" t="str">
        <f>IF((VLOOKUP($A38,'[1]data aktuální'!$A$1:$DI$10000,57,0))=0,"",(VLOOKUP($A38,'[1]data aktuální'!$A$1:$DI$10000,57,0)))</f>
        <v/>
      </c>
      <c r="AG38" s="59" t="str">
        <f>IF((VLOOKUP($A38,'[1]data aktuální'!$A$1:$DI$10000,58,0))=0,"",(VLOOKUP($A38,'[1]data aktuální'!$A$1:$DI$10000,58,0)))</f>
        <v/>
      </c>
      <c r="AH38" s="59" t="str">
        <f>IF((VLOOKUP($A38,'[1]data aktuální'!$A$1:$DI$10000,59,0))=0,"",(VLOOKUP($A38,'[1]data aktuální'!$A$1:$DI$10000,59,0)))</f>
        <v/>
      </c>
      <c r="AI38" s="59" t="str">
        <f>IF((VLOOKUP($A38,'[1]data aktuální'!$A$1:$DI$10000,60,0))=0,"",(VLOOKUP($A38,'[1]data aktuální'!$A$1:$DI$10000,60,0)))</f>
        <v/>
      </c>
      <c r="AJ38" s="59" t="str">
        <f>IF((VLOOKUP($A38,'[1]data aktuální'!$A$1:$DI$10000,62,0))=0,"",(VLOOKUP($A38,'[1]data aktuální'!$A$1:$DI$10000,62,0)))</f>
        <v/>
      </c>
      <c r="AK38" s="59" t="str">
        <f>IF((VLOOKUP($A38,'[1]data aktuální'!$A$1:$DI$10000,63,0))=0,"",(VLOOKUP($A38,'[1]data aktuální'!$A$1:$DI$10000,63,0)))</f>
        <v/>
      </c>
      <c r="AL38" s="59" t="str">
        <f>IF((VLOOKUP($A38,'[1]data aktuální'!$A$1:$DI$10000,64,0))=0,"",(VLOOKUP($A38,'[1]data aktuální'!$A$1:$DI$10000,64,0)))</f>
        <v/>
      </c>
      <c r="AM38" s="59" t="str">
        <f>IF((VLOOKUP($A38,'[1]data aktuální'!$A$1:$DI$10000,65,0))=0,"",(VLOOKUP($A38,'[1]data aktuální'!$A$1:$DI$10000,65,0)))</f>
        <v/>
      </c>
      <c r="AN38" s="55" t="str">
        <f>VLOOKUP(A38,'[1]data aktuální'!$A$2:$DI$10000,113,0)</f>
        <v>50-100 tis.m3</v>
      </c>
    </row>
    <row r="39" spans="1:40" x14ac:dyDescent="0.25">
      <c r="A39" s="74">
        <v>191</v>
      </c>
      <c r="B39" s="54" t="str">
        <f>(VLOOKUP($A39,'[1]data aktuální'!$A$1:$DI$10000,3,0))</f>
        <v>43367151</v>
      </c>
      <c r="C39" s="56" t="str">
        <f>(VLOOKUP($A39,'[1]data aktuální'!$A$1:$DI$10000,7,0))</f>
        <v>Miroslav Krejčí</v>
      </c>
      <c r="D39" s="56" t="str">
        <f>IF((VLOOKUP($A39,'[1]data aktuální'!$A$1:$DI$10000,14,0))=0,"",(VLOOKUP($A39,'[1]data aktuální'!$A$1:$DI$10000,14,0)))</f>
        <v/>
      </c>
      <c r="E39" s="58">
        <f>(VLOOKUP($A39,'[1]data aktuální'!$A$1:$DI$10000,22,0))</f>
        <v>51000</v>
      </c>
      <c r="F39" s="58">
        <f>(VLOOKUP($A39,'[1]data aktuální'!$A$1:$DI$10000,23,0))</f>
        <v>52000</v>
      </c>
      <c r="G39" s="58">
        <f>(VLOOKUP($A39,'[1]data aktuální'!$A$1:$DI$10000,24,0))</f>
        <v>52000</v>
      </c>
      <c r="H39" s="60">
        <f>IF((VLOOKUP($A39,'[1]data aktuální'!$A$1:$DI$10000,27,0))=0,"",(VLOOKUP($A39,'[1]data aktuální'!$A$1:$DI$10000,27,0)))</f>
        <v>70</v>
      </c>
      <c r="I39" s="60">
        <f>IF((VLOOKUP($A39,'[1]data aktuální'!$A$1:$DI$10000,28,0))=0,"",(VLOOKUP($A39,'[1]data aktuální'!$A$1:$DI$10000,28,0)))</f>
        <v>10</v>
      </c>
      <c r="J39" s="60">
        <f>IF((VLOOKUP($A39,'[1]data aktuální'!$A$1:$DI$10000,29,0))=0,"",(VLOOKUP($A39,'[1]data aktuální'!$A$1:$DI$10000,29,0)))</f>
        <v>10</v>
      </c>
      <c r="K39" s="60" t="str">
        <f>IF((VLOOKUP($A39,'[1]data aktuální'!$A$1:$DI$10000,30,0))=0,"",(VLOOKUP($A39,'[1]data aktuální'!$A$1:$DI$10000,30,0)))</f>
        <v/>
      </c>
      <c r="L39" s="60">
        <f>IF((VLOOKUP($A39,'[1]data aktuální'!$A$1:$DI$10000,32,0))=0,"",(VLOOKUP($A39,'[1]data aktuální'!$A$1:$DI$10000,32,0)))</f>
        <v>10</v>
      </c>
      <c r="M39" s="60" t="str">
        <f>IF((VLOOKUP($A39,'[1]data aktuální'!$A$1:$DI$10000,33,0))=0,"",(VLOOKUP($A39,'[1]data aktuální'!$A$1:$DI$10000,33,0)))</f>
        <v/>
      </c>
      <c r="N39" s="60" t="str">
        <f>IF((VLOOKUP($A39,'[1]data aktuální'!$A$1:$DI$10000,34,0))=0,"",(VLOOKUP($A39,'[1]data aktuální'!$A$1:$DI$10000,34,0)))</f>
        <v/>
      </c>
      <c r="O39" s="60" t="str">
        <f>IF((VLOOKUP($A39,'[1]data aktuální'!$A$1:$DI$10000,35,0))=0,"",(VLOOKUP($A39,'[1]data aktuální'!$A$1:$DI$10000,35,0)))</f>
        <v/>
      </c>
      <c r="P39" s="60" t="str">
        <f>IF((VLOOKUP($A39,'[1]data aktuální'!$A$1:$DI$10000,37,0))=0,"",(VLOOKUP($A39,'[1]data aktuální'!$A$1:$DI$10000,37,0)))</f>
        <v/>
      </c>
      <c r="Q39" s="60" t="str">
        <f>IF((VLOOKUP($A39,'[1]data aktuální'!$A$1:$DI$10000,38,0))=0,"",(VLOOKUP($A39,'[1]data aktuální'!$A$1:$DI$10000,38,0)))</f>
        <v/>
      </c>
      <c r="R39" s="60" t="str">
        <f>IF((VLOOKUP($A39,'[1]data aktuální'!$A$1:$DI$10000,39,0))=0,"",(VLOOKUP($A39,'[1]data aktuální'!$A$1:$DI$10000,39,0)))</f>
        <v/>
      </c>
      <c r="S39" s="60" t="str">
        <f>IF((VLOOKUP($A39,'[1]data aktuální'!$A$1:$DI$10000,40,0))=0,"",(VLOOKUP($A39,'[1]data aktuální'!$A$1:$DI$10000,40,0)))</f>
        <v/>
      </c>
      <c r="T39" s="60" t="str">
        <f>IF((VLOOKUP($A39,'[1]data aktuální'!$A$1:$DI$10000,42,0))=0,"",(VLOOKUP($A39,'[1]data aktuální'!$A$1:$DI$10000,42,0)))</f>
        <v/>
      </c>
      <c r="U39" s="60" t="str">
        <f>IF((VLOOKUP($A39,'[1]data aktuální'!$A$1:$DI$10000,43,0))=0,"",(VLOOKUP($A39,'[1]data aktuální'!$A$1:$DI$10000,43,0)))</f>
        <v/>
      </c>
      <c r="V39" s="60" t="str">
        <f>IF((VLOOKUP($A39,'[1]data aktuální'!$A$1:$DI$10000,44,0))=0,"",(VLOOKUP($A39,'[1]data aktuální'!$A$1:$DI$10000,44,0)))</f>
        <v/>
      </c>
      <c r="W39" s="60" t="str">
        <f>IF((VLOOKUP($A39,'[1]data aktuální'!$A$1:$DI$10000,45,0))=0,"",(VLOOKUP($A39,'[1]data aktuální'!$A$1:$DI$10000,45,0)))</f>
        <v/>
      </c>
      <c r="X39" s="60" t="str">
        <f>IF((VLOOKUP($A39,'[1]data aktuální'!$A$1:$DI$10000,47,0))=0,"",(VLOOKUP($A39,'[1]data aktuální'!$A$1:$DI$10000,47,0)))</f>
        <v/>
      </c>
      <c r="Y39" s="60" t="str">
        <f>IF((VLOOKUP($A39,'[1]data aktuální'!$A$1:$DI$10000,48,0))=0,"",(VLOOKUP($A39,'[1]data aktuální'!$A$1:$DI$10000,48,0)))</f>
        <v/>
      </c>
      <c r="Z39" s="60" t="str">
        <f>IF((VLOOKUP($A39,'[1]data aktuální'!$A$1:$DI$10000,49,0))=0,"",(VLOOKUP($A39,'[1]data aktuální'!$A$1:$DI$10000,49,0)))</f>
        <v/>
      </c>
      <c r="AA39" s="60" t="str">
        <f>IF((VLOOKUP($A39,'[1]data aktuální'!$A$1:$DI$10000,50,0))=0,"",(VLOOKUP($A39,'[1]data aktuální'!$A$1:$DI$10000,50,0)))</f>
        <v/>
      </c>
      <c r="AB39" s="60" t="str">
        <f>IF((VLOOKUP($A39,'[1]data aktuální'!$A$1:$DI$10000,52,0))=0,"",(VLOOKUP($A39,'[1]data aktuální'!$A$1:$DI$10000,52,0)))</f>
        <v/>
      </c>
      <c r="AC39" s="60" t="str">
        <f>IF((VLOOKUP($A39,'[1]data aktuální'!$A$1:$DI$10000,53,0))=0,"",(VLOOKUP($A39,'[1]data aktuální'!$A$1:$DI$10000,53,0)))</f>
        <v/>
      </c>
      <c r="AD39" s="60" t="str">
        <f>IF((VLOOKUP($A39,'[1]data aktuální'!$A$1:$DI$10000,54,0))=0,"",(VLOOKUP($A39,'[1]data aktuální'!$A$1:$DI$10000,54,0)))</f>
        <v/>
      </c>
      <c r="AE39" s="60" t="str">
        <f>IF((VLOOKUP($A39,'[1]data aktuální'!$A$1:$DI$10000,55,0))=0,"",(VLOOKUP($A39,'[1]data aktuální'!$A$1:$DI$10000,55,0)))</f>
        <v/>
      </c>
      <c r="AF39" s="60" t="str">
        <f>IF((VLOOKUP($A39,'[1]data aktuální'!$A$1:$DI$10000,57,0))=0,"",(VLOOKUP($A39,'[1]data aktuální'!$A$1:$DI$10000,57,0)))</f>
        <v/>
      </c>
      <c r="AG39" s="60" t="str">
        <f>IF((VLOOKUP($A39,'[1]data aktuální'!$A$1:$DI$10000,58,0))=0,"",(VLOOKUP($A39,'[1]data aktuální'!$A$1:$DI$10000,58,0)))</f>
        <v/>
      </c>
      <c r="AH39" s="60" t="str">
        <f>IF((VLOOKUP($A39,'[1]data aktuální'!$A$1:$DI$10000,59,0))=0,"",(VLOOKUP($A39,'[1]data aktuální'!$A$1:$DI$10000,59,0)))</f>
        <v/>
      </c>
      <c r="AI39" s="60" t="str">
        <f>IF((VLOOKUP($A39,'[1]data aktuální'!$A$1:$DI$10000,60,0))=0,"",(VLOOKUP($A39,'[1]data aktuální'!$A$1:$DI$10000,60,0)))</f>
        <v/>
      </c>
      <c r="AJ39" s="60" t="str">
        <f>IF((VLOOKUP($A39,'[1]data aktuální'!$A$1:$DI$10000,62,0))=0,"",(VLOOKUP($A39,'[1]data aktuální'!$A$1:$DI$10000,62,0)))</f>
        <v/>
      </c>
      <c r="AK39" s="60" t="str">
        <f>IF((VLOOKUP($A39,'[1]data aktuální'!$A$1:$DI$10000,63,0))=0,"",(VLOOKUP($A39,'[1]data aktuální'!$A$1:$DI$10000,63,0)))</f>
        <v/>
      </c>
      <c r="AL39" s="60" t="str">
        <f>IF((VLOOKUP($A39,'[1]data aktuální'!$A$1:$DI$10000,64,0))=0,"",(VLOOKUP($A39,'[1]data aktuální'!$A$1:$DI$10000,64,0)))</f>
        <v/>
      </c>
      <c r="AM39" s="60" t="str">
        <f>IF((VLOOKUP($A39,'[1]data aktuální'!$A$1:$DI$10000,65,0))=0,"",(VLOOKUP($A39,'[1]data aktuální'!$A$1:$DI$10000,65,0)))</f>
        <v/>
      </c>
      <c r="AN39" s="56" t="str">
        <f>VLOOKUP(A39,'[1]data aktuální'!$A$2:$DI$10000,113,0)</f>
        <v>50-100 tis.m3</v>
      </c>
    </row>
    <row r="40" spans="1:40" s="36" customFormat="1" x14ac:dyDescent="0.25">
      <c r="A40" s="36">
        <v>267</v>
      </c>
      <c r="B40" s="53" t="str">
        <f>(VLOOKUP($A40,'[1]data aktuální'!$A$1:$DI$10000,3,0))</f>
        <v>25832557</v>
      </c>
      <c r="C40" s="55" t="str">
        <f>(VLOOKUP($A40,'[1]data aktuální'!$A$1:$DI$10000,7,0))</f>
        <v>PILA HRACHOVEC, s.r.o.</v>
      </c>
      <c r="D40" s="55" t="str">
        <f>IF((VLOOKUP($A40,'[1]data aktuální'!$A$1:$DI$10000,14,0))=0,"",(VLOOKUP($A40,'[1]data aktuální'!$A$1:$DI$10000,14,0)))</f>
        <v/>
      </c>
      <c r="E40" s="57">
        <f>(VLOOKUP($A40,'[1]data aktuální'!$A$1:$DI$10000,22,0))</f>
        <v>54126</v>
      </c>
      <c r="F40" s="57">
        <f>(VLOOKUP($A40,'[1]data aktuální'!$A$1:$DI$10000,23,0))</f>
        <v>51482</v>
      </c>
      <c r="G40" s="57">
        <f>(VLOOKUP($A40,'[1]data aktuální'!$A$1:$DI$10000,24,0))</f>
        <v>50528</v>
      </c>
      <c r="H40" s="59">
        <f>IF((VLOOKUP($A40,'[1]data aktuální'!$A$1:$DI$10000,27,0))=0,"",(VLOOKUP($A40,'[1]data aktuální'!$A$1:$DI$10000,27,0)))</f>
        <v>70</v>
      </c>
      <c r="I40" s="59">
        <f>IF((VLOOKUP($A40,'[1]data aktuální'!$A$1:$DI$10000,28,0))=0,"",(VLOOKUP($A40,'[1]data aktuální'!$A$1:$DI$10000,28,0)))</f>
        <v>30</v>
      </c>
      <c r="J40" s="59" t="str">
        <f>IF((VLOOKUP($A40,'[1]data aktuální'!$A$1:$DI$10000,29,0))=0,"",(VLOOKUP($A40,'[1]data aktuální'!$A$1:$DI$10000,29,0)))</f>
        <v/>
      </c>
      <c r="K40" s="59" t="str">
        <f>IF((VLOOKUP($A40,'[1]data aktuální'!$A$1:$DI$10000,30,0))=0,"",(VLOOKUP($A40,'[1]data aktuální'!$A$1:$DI$10000,30,0)))</f>
        <v/>
      </c>
      <c r="L40" s="59" t="str">
        <f>IF((VLOOKUP($A40,'[1]data aktuální'!$A$1:$DI$10000,32,0))=0,"",(VLOOKUP($A40,'[1]data aktuální'!$A$1:$DI$10000,32,0)))</f>
        <v/>
      </c>
      <c r="M40" s="59" t="str">
        <f>IF((VLOOKUP($A40,'[1]data aktuální'!$A$1:$DI$10000,33,0))=0,"",(VLOOKUP($A40,'[1]data aktuální'!$A$1:$DI$10000,33,0)))</f>
        <v/>
      </c>
      <c r="N40" s="59" t="str">
        <f>IF((VLOOKUP($A40,'[1]data aktuální'!$A$1:$DI$10000,34,0))=0,"",(VLOOKUP($A40,'[1]data aktuální'!$A$1:$DI$10000,34,0)))</f>
        <v/>
      </c>
      <c r="O40" s="59" t="str">
        <f>IF((VLOOKUP($A40,'[1]data aktuální'!$A$1:$DI$10000,35,0))=0,"",(VLOOKUP($A40,'[1]data aktuální'!$A$1:$DI$10000,35,0)))</f>
        <v/>
      </c>
      <c r="P40" s="59" t="str">
        <f>IF((VLOOKUP($A40,'[1]data aktuální'!$A$1:$DI$10000,37,0))=0,"",(VLOOKUP($A40,'[1]data aktuální'!$A$1:$DI$10000,37,0)))</f>
        <v/>
      </c>
      <c r="Q40" s="59" t="str">
        <f>IF((VLOOKUP($A40,'[1]data aktuální'!$A$1:$DI$10000,38,0))=0,"",(VLOOKUP($A40,'[1]data aktuální'!$A$1:$DI$10000,38,0)))</f>
        <v/>
      </c>
      <c r="R40" s="59" t="str">
        <f>IF((VLOOKUP($A40,'[1]data aktuální'!$A$1:$DI$10000,39,0))=0,"",(VLOOKUP($A40,'[1]data aktuální'!$A$1:$DI$10000,39,0)))</f>
        <v/>
      </c>
      <c r="S40" s="59" t="str">
        <f>IF((VLOOKUP($A40,'[1]data aktuální'!$A$1:$DI$10000,40,0))=0,"",(VLOOKUP($A40,'[1]data aktuální'!$A$1:$DI$10000,40,0)))</f>
        <v/>
      </c>
      <c r="T40" s="59" t="str">
        <f>IF((VLOOKUP($A40,'[1]data aktuální'!$A$1:$DI$10000,42,0))=0,"",(VLOOKUP($A40,'[1]data aktuální'!$A$1:$DI$10000,42,0)))</f>
        <v/>
      </c>
      <c r="U40" s="59" t="str">
        <f>IF((VLOOKUP($A40,'[1]data aktuální'!$A$1:$DI$10000,43,0))=0,"",(VLOOKUP($A40,'[1]data aktuální'!$A$1:$DI$10000,43,0)))</f>
        <v/>
      </c>
      <c r="V40" s="59" t="str">
        <f>IF((VLOOKUP($A40,'[1]data aktuální'!$A$1:$DI$10000,44,0))=0,"",(VLOOKUP($A40,'[1]data aktuální'!$A$1:$DI$10000,44,0)))</f>
        <v/>
      </c>
      <c r="W40" s="59" t="str">
        <f>IF((VLOOKUP($A40,'[1]data aktuální'!$A$1:$DI$10000,45,0))=0,"",(VLOOKUP($A40,'[1]data aktuální'!$A$1:$DI$10000,45,0)))</f>
        <v/>
      </c>
      <c r="X40" s="59" t="str">
        <f>IF((VLOOKUP($A40,'[1]data aktuální'!$A$1:$DI$10000,47,0))=0,"",(VLOOKUP($A40,'[1]data aktuální'!$A$1:$DI$10000,47,0)))</f>
        <v/>
      </c>
      <c r="Y40" s="59" t="str">
        <f>IF((VLOOKUP($A40,'[1]data aktuální'!$A$1:$DI$10000,48,0))=0,"",(VLOOKUP($A40,'[1]data aktuální'!$A$1:$DI$10000,48,0)))</f>
        <v/>
      </c>
      <c r="Z40" s="59" t="str">
        <f>IF((VLOOKUP($A40,'[1]data aktuální'!$A$1:$DI$10000,49,0))=0,"",(VLOOKUP($A40,'[1]data aktuální'!$A$1:$DI$10000,49,0)))</f>
        <v/>
      </c>
      <c r="AA40" s="59" t="str">
        <f>IF((VLOOKUP($A40,'[1]data aktuální'!$A$1:$DI$10000,50,0))=0,"",(VLOOKUP($A40,'[1]data aktuální'!$A$1:$DI$10000,50,0)))</f>
        <v/>
      </c>
      <c r="AB40" s="59" t="str">
        <f>IF((VLOOKUP($A40,'[1]data aktuální'!$A$1:$DI$10000,52,0))=0,"",(VLOOKUP($A40,'[1]data aktuální'!$A$1:$DI$10000,52,0)))</f>
        <v/>
      </c>
      <c r="AC40" s="59" t="str">
        <f>IF((VLOOKUP($A40,'[1]data aktuální'!$A$1:$DI$10000,53,0))=0,"",(VLOOKUP($A40,'[1]data aktuální'!$A$1:$DI$10000,53,0)))</f>
        <v/>
      </c>
      <c r="AD40" s="59" t="str">
        <f>IF((VLOOKUP($A40,'[1]data aktuální'!$A$1:$DI$10000,54,0))=0,"",(VLOOKUP($A40,'[1]data aktuální'!$A$1:$DI$10000,54,0)))</f>
        <v/>
      </c>
      <c r="AE40" s="59" t="str">
        <f>IF((VLOOKUP($A40,'[1]data aktuální'!$A$1:$DI$10000,55,0))=0,"",(VLOOKUP($A40,'[1]data aktuální'!$A$1:$DI$10000,55,0)))</f>
        <v/>
      </c>
      <c r="AF40" s="59" t="str">
        <f>IF((VLOOKUP($A40,'[1]data aktuální'!$A$1:$DI$10000,57,0))=0,"",(VLOOKUP($A40,'[1]data aktuální'!$A$1:$DI$10000,57,0)))</f>
        <v/>
      </c>
      <c r="AG40" s="59" t="str">
        <f>IF((VLOOKUP($A40,'[1]data aktuální'!$A$1:$DI$10000,58,0))=0,"",(VLOOKUP($A40,'[1]data aktuální'!$A$1:$DI$10000,58,0)))</f>
        <v/>
      </c>
      <c r="AH40" s="59" t="str">
        <f>IF((VLOOKUP($A40,'[1]data aktuální'!$A$1:$DI$10000,59,0))=0,"",(VLOOKUP($A40,'[1]data aktuální'!$A$1:$DI$10000,59,0)))</f>
        <v/>
      </c>
      <c r="AI40" s="59" t="str">
        <f>IF((VLOOKUP($A40,'[1]data aktuální'!$A$1:$DI$10000,60,0))=0,"",(VLOOKUP($A40,'[1]data aktuální'!$A$1:$DI$10000,60,0)))</f>
        <v/>
      </c>
      <c r="AJ40" s="59" t="str">
        <f>IF((VLOOKUP($A40,'[1]data aktuální'!$A$1:$DI$10000,62,0))=0,"",(VLOOKUP($A40,'[1]data aktuální'!$A$1:$DI$10000,62,0)))</f>
        <v/>
      </c>
      <c r="AK40" s="59" t="str">
        <f>IF((VLOOKUP($A40,'[1]data aktuální'!$A$1:$DI$10000,63,0))=0,"",(VLOOKUP($A40,'[1]data aktuální'!$A$1:$DI$10000,63,0)))</f>
        <v/>
      </c>
      <c r="AL40" s="59" t="str">
        <f>IF((VLOOKUP($A40,'[1]data aktuální'!$A$1:$DI$10000,64,0))=0,"",(VLOOKUP($A40,'[1]data aktuální'!$A$1:$DI$10000,64,0)))</f>
        <v/>
      </c>
      <c r="AM40" s="59" t="str">
        <f>IF((VLOOKUP($A40,'[1]data aktuální'!$A$1:$DI$10000,65,0))=0,"",(VLOOKUP($A40,'[1]data aktuální'!$A$1:$DI$10000,65,0)))</f>
        <v/>
      </c>
      <c r="AN40" s="55" t="str">
        <f>VLOOKUP(A40,'[1]data aktuální'!$A$2:$DI$10000,113,0)</f>
        <v>50-100 tis.m3</v>
      </c>
    </row>
    <row r="41" spans="1:40" x14ac:dyDescent="0.25">
      <c r="A41">
        <v>490</v>
      </c>
      <c r="B41" s="54" t="str">
        <f>(VLOOKUP($A41,'[1]data aktuální'!$A$1:$DI$10000,3,0))</f>
        <v>25826891</v>
      </c>
      <c r="C41" s="56" t="str">
        <f>(VLOOKUP($A41,'[1]data aktuální'!$A$1:$DI$10000,7,0))</f>
        <v>ACLESIA, spol. s r.o.</v>
      </c>
      <c r="D41" s="56" t="str">
        <f>IF((VLOOKUP($A41,'[1]data aktuální'!$A$1:$DI$10000,14,0))=0,"",(VLOOKUP($A41,'[1]data aktuální'!$A$1:$DI$10000,14,0)))</f>
        <v>DYAS.EU, a.s.</v>
      </c>
      <c r="E41" s="58">
        <f>(VLOOKUP($A41,'[1]data aktuální'!$A$1:$DI$10000,22,0))</f>
        <v>42632</v>
      </c>
      <c r="F41" s="58">
        <f>(VLOOKUP($A41,'[1]data aktuální'!$A$1:$DI$10000,23,0))</f>
        <v>44425</v>
      </c>
      <c r="G41" s="58">
        <f>(VLOOKUP($A41,'[1]data aktuální'!$A$1:$DI$10000,24,0))</f>
        <v>45827</v>
      </c>
      <c r="H41" s="60">
        <f>IF((VLOOKUP($A41,'[1]data aktuální'!$A$1:$DI$10000,27,0))=0,"",(VLOOKUP($A41,'[1]data aktuální'!$A$1:$DI$10000,27,0)))</f>
        <v>1</v>
      </c>
      <c r="I41" s="60">
        <f>IF((VLOOKUP($A41,'[1]data aktuální'!$A$1:$DI$10000,28,0))=0,"",(VLOOKUP($A41,'[1]data aktuální'!$A$1:$DI$10000,28,0)))</f>
        <v>1</v>
      </c>
      <c r="J41" s="60" t="str">
        <f>IF((VLOOKUP($A41,'[1]data aktuální'!$A$1:$DI$10000,29,0))=0,"",(VLOOKUP($A41,'[1]data aktuální'!$A$1:$DI$10000,29,0)))</f>
        <v/>
      </c>
      <c r="K41" s="60" t="str">
        <f>IF((VLOOKUP($A41,'[1]data aktuální'!$A$1:$DI$10000,30,0))=0,"",(VLOOKUP($A41,'[1]data aktuální'!$A$1:$DI$10000,30,0)))</f>
        <v/>
      </c>
      <c r="L41" s="60" t="str">
        <f>IF((VLOOKUP($A41,'[1]data aktuální'!$A$1:$DI$10000,32,0))=0,"",(VLOOKUP($A41,'[1]data aktuální'!$A$1:$DI$10000,32,0)))</f>
        <v/>
      </c>
      <c r="M41" s="60" t="str">
        <f>IF((VLOOKUP($A41,'[1]data aktuální'!$A$1:$DI$10000,33,0))=0,"",(VLOOKUP($A41,'[1]data aktuální'!$A$1:$DI$10000,33,0)))</f>
        <v/>
      </c>
      <c r="N41" s="60" t="str">
        <f>IF((VLOOKUP($A41,'[1]data aktuální'!$A$1:$DI$10000,34,0))=0,"",(VLOOKUP($A41,'[1]data aktuální'!$A$1:$DI$10000,34,0)))</f>
        <v/>
      </c>
      <c r="O41" s="60" t="str">
        <f>IF((VLOOKUP($A41,'[1]data aktuální'!$A$1:$DI$10000,35,0))=0,"",(VLOOKUP($A41,'[1]data aktuální'!$A$1:$DI$10000,35,0)))</f>
        <v/>
      </c>
      <c r="P41" s="60" t="str">
        <f>IF((VLOOKUP($A41,'[1]data aktuální'!$A$1:$DI$10000,37,0))=0,"",(VLOOKUP($A41,'[1]data aktuální'!$A$1:$DI$10000,37,0)))</f>
        <v/>
      </c>
      <c r="Q41" s="60" t="str">
        <f>IF((VLOOKUP($A41,'[1]data aktuální'!$A$1:$DI$10000,38,0))=0,"",(VLOOKUP($A41,'[1]data aktuální'!$A$1:$DI$10000,38,0)))</f>
        <v/>
      </c>
      <c r="R41" s="60" t="str">
        <f>IF((VLOOKUP($A41,'[1]data aktuální'!$A$1:$DI$10000,39,0))=0,"",(VLOOKUP($A41,'[1]data aktuální'!$A$1:$DI$10000,39,0)))</f>
        <v/>
      </c>
      <c r="S41" s="60" t="str">
        <f>IF((VLOOKUP($A41,'[1]data aktuální'!$A$1:$DI$10000,40,0))=0,"",(VLOOKUP($A41,'[1]data aktuální'!$A$1:$DI$10000,40,0)))</f>
        <v/>
      </c>
      <c r="T41" s="60">
        <f>IF((VLOOKUP($A41,'[1]data aktuální'!$A$1:$DI$10000,42,0))=0,"",(VLOOKUP($A41,'[1]data aktuální'!$A$1:$DI$10000,42,0)))</f>
        <v>31</v>
      </c>
      <c r="U41" s="60">
        <f>IF((VLOOKUP($A41,'[1]data aktuální'!$A$1:$DI$10000,43,0))=0,"",(VLOOKUP($A41,'[1]data aktuální'!$A$1:$DI$10000,43,0)))</f>
        <v>65</v>
      </c>
      <c r="V41" s="60" t="str">
        <f>IF((VLOOKUP($A41,'[1]data aktuální'!$A$1:$DI$10000,44,0))=0,"",(VLOOKUP($A41,'[1]data aktuální'!$A$1:$DI$10000,44,0)))</f>
        <v/>
      </c>
      <c r="W41" s="60" t="str">
        <f>IF((VLOOKUP($A41,'[1]data aktuální'!$A$1:$DI$10000,45,0))=0,"",(VLOOKUP($A41,'[1]data aktuální'!$A$1:$DI$10000,45,0)))</f>
        <v/>
      </c>
      <c r="X41" s="60" t="str">
        <f>IF((VLOOKUP($A41,'[1]data aktuální'!$A$1:$DI$10000,47,0))=0,"",(VLOOKUP($A41,'[1]data aktuální'!$A$1:$DI$10000,47,0)))</f>
        <v/>
      </c>
      <c r="Y41" s="60" t="str">
        <f>IF((VLOOKUP($A41,'[1]data aktuální'!$A$1:$DI$10000,48,0))=0,"",(VLOOKUP($A41,'[1]data aktuální'!$A$1:$DI$10000,48,0)))</f>
        <v/>
      </c>
      <c r="Z41" s="60" t="str">
        <f>IF((VLOOKUP($A41,'[1]data aktuální'!$A$1:$DI$10000,49,0))=0,"",(VLOOKUP($A41,'[1]data aktuální'!$A$1:$DI$10000,49,0)))</f>
        <v/>
      </c>
      <c r="AA41" s="60" t="str">
        <f>IF((VLOOKUP($A41,'[1]data aktuální'!$A$1:$DI$10000,50,0))=0,"",(VLOOKUP($A41,'[1]data aktuální'!$A$1:$DI$10000,50,0)))</f>
        <v/>
      </c>
      <c r="AB41" s="60" t="str">
        <f>IF((VLOOKUP($A41,'[1]data aktuální'!$A$1:$DI$10000,52,0))=0,"",(VLOOKUP($A41,'[1]data aktuální'!$A$1:$DI$10000,52,0)))</f>
        <v/>
      </c>
      <c r="AC41" s="60" t="str">
        <f>IF((VLOOKUP($A41,'[1]data aktuální'!$A$1:$DI$10000,53,0))=0,"",(VLOOKUP($A41,'[1]data aktuální'!$A$1:$DI$10000,53,0)))</f>
        <v/>
      </c>
      <c r="AD41" s="60" t="str">
        <f>IF((VLOOKUP($A41,'[1]data aktuální'!$A$1:$DI$10000,54,0))=0,"",(VLOOKUP($A41,'[1]data aktuální'!$A$1:$DI$10000,54,0)))</f>
        <v/>
      </c>
      <c r="AE41" s="60" t="str">
        <f>IF((VLOOKUP($A41,'[1]data aktuální'!$A$1:$DI$10000,55,0))=0,"",(VLOOKUP($A41,'[1]data aktuální'!$A$1:$DI$10000,55,0)))</f>
        <v/>
      </c>
      <c r="AF41" s="60" t="str">
        <f>IF((VLOOKUP($A41,'[1]data aktuální'!$A$1:$DI$10000,57,0))=0,"",(VLOOKUP($A41,'[1]data aktuální'!$A$1:$DI$10000,57,0)))</f>
        <v/>
      </c>
      <c r="AG41" s="60">
        <f>IF((VLOOKUP($A41,'[1]data aktuální'!$A$1:$DI$10000,58,0))=0,"",(VLOOKUP($A41,'[1]data aktuální'!$A$1:$DI$10000,58,0)))</f>
        <v>1</v>
      </c>
      <c r="AH41" s="60" t="str">
        <f>IF((VLOOKUP($A41,'[1]data aktuální'!$A$1:$DI$10000,59,0))=0,"",(VLOOKUP($A41,'[1]data aktuální'!$A$1:$DI$10000,59,0)))</f>
        <v/>
      </c>
      <c r="AI41" s="60" t="str">
        <f>IF((VLOOKUP($A41,'[1]data aktuální'!$A$1:$DI$10000,60,0))=0,"",(VLOOKUP($A41,'[1]data aktuální'!$A$1:$DI$10000,60,0)))</f>
        <v/>
      </c>
      <c r="AJ41" s="60" t="str">
        <f>IF((VLOOKUP($A41,'[1]data aktuální'!$A$1:$DI$10000,62,0))=0,"",(VLOOKUP($A41,'[1]data aktuální'!$A$1:$DI$10000,62,0)))</f>
        <v/>
      </c>
      <c r="AK41" s="60">
        <f>IF((VLOOKUP($A41,'[1]data aktuální'!$A$1:$DI$10000,63,0))=0,"",(VLOOKUP($A41,'[1]data aktuální'!$A$1:$DI$10000,63,0)))</f>
        <v>1</v>
      </c>
      <c r="AL41" s="60" t="str">
        <f>IF((VLOOKUP($A41,'[1]data aktuální'!$A$1:$DI$10000,64,0))=0,"",(VLOOKUP($A41,'[1]data aktuální'!$A$1:$DI$10000,64,0)))</f>
        <v/>
      </c>
      <c r="AM41" s="60" t="str">
        <f>IF((VLOOKUP($A41,'[1]data aktuální'!$A$1:$DI$10000,65,0))=0,"",(VLOOKUP($A41,'[1]data aktuální'!$A$1:$DI$10000,65,0)))</f>
        <v/>
      </c>
      <c r="AN41" s="56" t="str">
        <f>VLOOKUP(A41,'[1]data aktuální'!$A$2:$DI$10000,113,0)</f>
        <v>20-50 tis.m3</v>
      </c>
    </row>
    <row r="42" spans="1:40" s="36" customFormat="1" x14ac:dyDescent="0.25">
      <c r="A42" s="36">
        <v>489</v>
      </c>
      <c r="B42" s="53" t="str">
        <f>(VLOOKUP($A42,'[1]data aktuální'!$A$1:$DI$10000,3,0))</f>
        <v>16855841</v>
      </c>
      <c r="C42" s="55" t="str">
        <f>(VLOOKUP($A42,'[1]data aktuální'!$A$1:$DI$10000,7,0))</f>
        <v>Dřevo-palety-Vlk s.r.o.</v>
      </c>
      <c r="D42" s="55" t="str">
        <f>IF((VLOOKUP($A42,'[1]data aktuální'!$A$1:$DI$10000,14,0))=0,"",(VLOOKUP($A42,'[1]data aktuální'!$A$1:$DI$10000,14,0)))</f>
        <v/>
      </c>
      <c r="E42" s="57">
        <f>(VLOOKUP($A42,'[1]data aktuální'!$A$1:$DI$10000,22,0))</f>
        <v>41203</v>
      </c>
      <c r="F42" s="57">
        <f>(VLOOKUP($A42,'[1]data aktuální'!$A$1:$DI$10000,23,0))</f>
        <v>39082</v>
      </c>
      <c r="G42" s="57">
        <f>(VLOOKUP($A42,'[1]data aktuální'!$A$1:$DI$10000,24,0))</f>
        <v>41835</v>
      </c>
      <c r="H42" s="59">
        <f>IF((VLOOKUP($A42,'[1]data aktuální'!$A$1:$DI$10000,27,0))=0,"",(VLOOKUP($A42,'[1]data aktuální'!$A$1:$DI$10000,27,0)))</f>
        <v>10</v>
      </c>
      <c r="I42" s="59">
        <f>IF((VLOOKUP($A42,'[1]data aktuální'!$A$1:$DI$10000,28,0))=0,"",(VLOOKUP($A42,'[1]data aktuální'!$A$1:$DI$10000,28,0)))</f>
        <v>20</v>
      </c>
      <c r="J42" s="59">
        <f>IF((VLOOKUP($A42,'[1]data aktuální'!$A$1:$DI$10000,29,0))=0,"",(VLOOKUP($A42,'[1]data aktuální'!$A$1:$DI$10000,29,0)))</f>
        <v>50</v>
      </c>
      <c r="K42" s="59" t="str">
        <f>IF((VLOOKUP($A42,'[1]data aktuální'!$A$1:$DI$10000,30,0))=0,"",(VLOOKUP($A42,'[1]data aktuální'!$A$1:$DI$10000,30,0)))</f>
        <v/>
      </c>
      <c r="L42" s="59" t="str">
        <f>IF((VLOOKUP($A42,'[1]data aktuální'!$A$1:$DI$10000,32,0))=0,"",(VLOOKUP($A42,'[1]data aktuální'!$A$1:$DI$10000,32,0)))</f>
        <v/>
      </c>
      <c r="M42" s="59" t="str">
        <f>IF((VLOOKUP($A42,'[1]data aktuální'!$A$1:$DI$10000,33,0))=0,"",(VLOOKUP($A42,'[1]data aktuální'!$A$1:$DI$10000,33,0)))</f>
        <v/>
      </c>
      <c r="N42" s="59">
        <f>IF((VLOOKUP($A42,'[1]data aktuální'!$A$1:$DI$10000,34,0))=0,"",(VLOOKUP($A42,'[1]data aktuální'!$A$1:$DI$10000,34,0)))</f>
        <v>20</v>
      </c>
      <c r="O42" s="59" t="str">
        <f>IF((VLOOKUP($A42,'[1]data aktuální'!$A$1:$DI$10000,35,0))=0,"",(VLOOKUP($A42,'[1]data aktuální'!$A$1:$DI$10000,35,0)))</f>
        <v/>
      </c>
      <c r="P42" s="59" t="str">
        <f>IF((VLOOKUP($A42,'[1]data aktuální'!$A$1:$DI$10000,37,0))=0,"",(VLOOKUP($A42,'[1]data aktuální'!$A$1:$DI$10000,37,0)))</f>
        <v/>
      </c>
      <c r="Q42" s="59" t="str">
        <f>IF((VLOOKUP($A42,'[1]data aktuální'!$A$1:$DI$10000,38,0))=0,"",(VLOOKUP($A42,'[1]data aktuální'!$A$1:$DI$10000,38,0)))</f>
        <v/>
      </c>
      <c r="R42" s="59" t="str">
        <f>IF((VLOOKUP($A42,'[1]data aktuální'!$A$1:$DI$10000,39,0))=0,"",(VLOOKUP($A42,'[1]data aktuální'!$A$1:$DI$10000,39,0)))</f>
        <v/>
      </c>
      <c r="S42" s="59" t="str">
        <f>IF((VLOOKUP($A42,'[1]data aktuální'!$A$1:$DI$10000,40,0))=0,"",(VLOOKUP($A42,'[1]data aktuální'!$A$1:$DI$10000,40,0)))</f>
        <v/>
      </c>
      <c r="T42" s="59" t="str">
        <f>IF((VLOOKUP($A42,'[1]data aktuální'!$A$1:$DI$10000,42,0))=0,"",(VLOOKUP($A42,'[1]data aktuální'!$A$1:$DI$10000,42,0)))</f>
        <v/>
      </c>
      <c r="U42" s="59" t="str">
        <f>IF((VLOOKUP($A42,'[1]data aktuální'!$A$1:$DI$10000,43,0))=0,"",(VLOOKUP($A42,'[1]data aktuální'!$A$1:$DI$10000,43,0)))</f>
        <v/>
      </c>
      <c r="V42" s="59" t="str">
        <f>IF((VLOOKUP($A42,'[1]data aktuální'!$A$1:$DI$10000,44,0))=0,"",(VLOOKUP($A42,'[1]data aktuální'!$A$1:$DI$10000,44,0)))</f>
        <v/>
      </c>
      <c r="W42" s="59" t="str">
        <f>IF((VLOOKUP($A42,'[1]data aktuální'!$A$1:$DI$10000,45,0))=0,"",(VLOOKUP($A42,'[1]data aktuální'!$A$1:$DI$10000,45,0)))</f>
        <v/>
      </c>
      <c r="X42" s="59" t="str">
        <f>IF((VLOOKUP($A42,'[1]data aktuální'!$A$1:$DI$10000,47,0))=0,"",(VLOOKUP($A42,'[1]data aktuální'!$A$1:$DI$10000,47,0)))</f>
        <v/>
      </c>
      <c r="Y42" s="59" t="str">
        <f>IF((VLOOKUP($A42,'[1]data aktuální'!$A$1:$DI$10000,48,0))=0,"",(VLOOKUP($A42,'[1]data aktuální'!$A$1:$DI$10000,48,0)))</f>
        <v/>
      </c>
      <c r="Z42" s="59" t="str">
        <f>IF((VLOOKUP($A42,'[1]data aktuální'!$A$1:$DI$10000,49,0))=0,"",(VLOOKUP($A42,'[1]data aktuální'!$A$1:$DI$10000,49,0)))</f>
        <v/>
      </c>
      <c r="AA42" s="59" t="str">
        <f>IF((VLOOKUP($A42,'[1]data aktuální'!$A$1:$DI$10000,50,0))=0,"",(VLOOKUP($A42,'[1]data aktuální'!$A$1:$DI$10000,50,0)))</f>
        <v/>
      </c>
      <c r="AB42" s="59" t="str">
        <f>IF((VLOOKUP($A42,'[1]data aktuální'!$A$1:$DI$10000,52,0))=0,"",(VLOOKUP($A42,'[1]data aktuální'!$A$1:$DI$10000,52,0)))</f>
        <v/>
      </c>
      <c r="AC42" s="59" t="str">
        <f>IF((VLOOKUP($A42,'[1]data aktuální'!$A$1:$DI$10000,53,0))=0,"",(VLOOKUP($A42,'[1]data aktuální'!$A$1:$DI$10000,53,0)))</f>
        <v/>
      </c>
      <c r="AD42" s="59" t="str">
        <f>IF((VLOOKUP($A42,'[1]data aktuální'!$A$1:$DI$10000,54,0))=0,"",(VLOOKUP($A42,'[1]data aktuální'!$A$1:$DI$10000,54,0)))</f>
        <v/>
      </c>
      <c r="AE42" s="59" t="str">
        <f>IF((VLOOKUP($A42,'[1]data aktuální'!$A$1:$DI$10000,55,0))=0,"",(VLOOKUP($A42,'[1]data aktuální'!$A$1:$DI$10000,55,0)))</f>
        <v/>
      </c>
      <c r="AF42" s="59" t="str">
        <f>IF((VLOOKUP($A42,'[1]data aktuální'!$A$1:$DI$10000,57,0))=0,"",(VLOOKUP($A42,'[1]data aktuální'!$A$1:$DI$10000,57,0)))</f>
        <v/>
      </c>
      <c r="AG42" s="59" t="str">
        <f>IF((VLOOKUP($A42,'[1]data aktuální'!$A$1:$DI$10000,58,0))=0,"",(VLOOKUP($A42,'[1]data aktuální'!$A$1:$DI$10000,58,0)))</f>
        <v/>
      </c>
      <c r="AH42" s="59" t="str">
        <f>IF((VLOOKUP($A42,'[1]data aktuální'!$A$1:$DI$10000,59,0))=0,"",(VLOOKUP($A42,'[1]data aktuální'!$A$1:$DI$10000,59,0)))</f>
        <v/>
      </c>
      <c r="AI42" s="59" t="str">
        <f>IF((VLOOKUP($A42,'[1]data aktuální'!$A$1:$DI$10000,60,0))=0,"",(VLOOKUP($A42,'[1]data aktuální'!$A$1:$DI$10000,60,0)))</f>
        <v/>
      </c>
      <c r="AJ42" s="59" t="str">
        <f>IF((VLOOKUP($A42,'[1]data aktuální'!$A$1:$DI$10000,62,0))=0,"",(VLOOKUP($A42,'[1]data aktuální'!$A$1:$DI$10000,62,0)))</f>
        <v/>
      </c>
      <c r="AK42" s="59" t="str">
        <f>IF((VLOOKUP($A42,'[1]data aktuální'!$A$1:$DI$10000,63,0))=0,"",(VLOOKUP($A42,'[1]data aktuální'!$A$1:$DI$10000,63,0)))</f>
        <v/>
      </c>
      <c r="AL42" s="59" t="str">
        <f>IF((VLOOKUP($A42,'[1]data aktuální'!$A$1:$DI$10000,64,0))=0,"",(VLOOKUP($A42,'[1]data aktuální'!$A$1:$DI$10000,64,0)))</f>
        <v/>
      </c>
      <c r="AM42" s="59" t="str">
        <f>IF((VLOOKUP($A42,'[1]data aktuální'!$A$1:$DI$10000,65,0))=0,"",(VLOOKUP($A42,'[1]data aktuální'!$A$1:$DI$10000,65,0)))</f>
        <v/>
      </c>
      <c r="AN42" s="55" t="str">
        <f>VLOOKUP(A42,'[1]data aktuální'!$A$2:$DI$10000,113,0)</f>
        <v>20-50 tis.m3</v>
      </c>
    </row>
    <row r="43" spans="1:40" x14ac:dyDescent="0.25">
      <c r="A43" s="74">
        <v>286</v>
      </c>
      <c r="B43" s="54" t="str">
        <f>(VLOOKUP($A43,'[1]data aktuální'!$A$1:$DI$10000,3,0))</f>
        <v>26827786</v>
      </c>
      <c r="C43" s="56" t="str">
        <f>(VLOOKUP($A43,'[1]data aktuální'!$A$1:$DI$10000,7,0))</f>
        <v>PUSTĚJOVSKÝ s.r.o.</v>
      </c>
      <c r="D43" s="56" t="str">
        <f>IF((VLOOKUP($A43,'[1]data aktuální'!$A$1:$DI$10000,14,0))=0,"",(VLOOKUP($A43,'[1]data aktuální'!$A$1:$DI$10000,14,0)))</f>
        <v/>
      </c>
      <c r="E43" s="58">
        <f>(VLOOKUP($A43,'[1]data aktuální'!$A$1:$DI$10000,22,0))</f>
        <v>39831</v>
      </c>
      <c r="F43" s="58">
        <f>(VLOOKUP($A43,'[1]data aktuální'!$A$1:$DI$10000,23,0))</f>
        <v>30195</v>
      </c>
      <c r="G43" s="58">
        <f>(VLOOKUP($A43,'[1]data aktuální'!$A$1:$DI$10000,24,0))</f>
        <v>38412</v>
      </c>
      <c r="H43" s="60">
        <f>IF((VLOOKUP($A43,'[1]data aktuální'!$A$1:$DI$10000,27,0))=0,"",(VLOOKUP($A43,'[1]data aktuální'!$A$1:$DI$10000,27,0)))</f>
        <v>55</v>
      </c>
      <c r="I43" s="60">
        <f>IF((VLOOKUP($A43,'[1]data aktuální'!$A$1:$DI$10000,28,0))=0,"",(VLOOKUP($A43,'[1]data aktuální'!$A$1:$DI$10000,28,0)))</f>
        <v>25</v>
      </c>
      <c r="J43" s="60">
        <f>IF((VLOOKUP($A43,'[1]data aktuální'!$A$1:$DI$10000,29,0))=0,"",(VLOOKUP($A43,'[1]data aktuální'!$A$1:$DI$10000,29,0)))</f>
        <v>20</v>
      </c>
      <c r="K43" s="60" t="str">
        <f>IF((VLOOKUP($A43,'[1]data aktuální'!$A$1:$DI$10000,30,0))=0,"",(VLOOKUP($A43,'[1]data aktuální'!$A$1:$DI$10000,30,0)))</f>
        <v/>
      </c>
      <c r="L43" s="60" t="str">
        <f>IF((VLOOKUP($A43,'[1]data aktuální'!$A$1:$DI$10000,32,0))=0,"",(VLOOKUP($A43,'[1]data aktuální'!$A$1:$DI$10000,32,0)))</f>
        <v/>
      </c>
      <c r="M43" s="60" t="str">
        <f>IF((VLOOKUP($A43,'[1]data aktuální'!$A$1:$DI$10000,33,0))=0,"",(VLOOKUP($A43,'[1]data aktuální'!$A$1:$DI$10000,33,0)))</f>
        <v/>
      </c>
      <c r="N43" s="60" t="str">
        <f>IF((VLOOKUP($A43,'[1]data aktuální'!$A$1:$DI$10000,34,0))=0,"",(VLOOKUP($A43,'[1]data aktuální'!$A$1:$DI$10000,34,0)))</f>
        <v/>
      </c>
      <c r="O43" s="60" t="str">
        <f>IF((VLOOKUP($A43,'[1]data aktuální'!$A$1:$DI$10000,35,0))=0,"",(VLOOKUP($A43,'[1]data aktuální'!$A$1:$DI$10000,35,0)))</f>
        <v/>
      </c>
      <c r="P43" s="60" t="str">
        <f>IF((VLOOKUP($A43,'[1]data aktuální'!$A$1:$DI$10000,37,0))=0,"",(VLOOKUP($A43,'[1]data aktuální'!$A$1:$DI$10000,37,0)))</f>
        <v/>
      </c>
      <c r="Q43" s="60" t="str">
        <f>IF((VLOOKUP($A43,'[1]data aktuální'!$A$1:$DI$10000,38,0))=0,"",(VLOOKUP($A43,'[1]data aktuální'!$A$1:$DI$10000,38,0)))</f>
        <v/>
      </c>
      <c r="R43" s="60" t="str">
        <f>IF((VLOOKUP($A43,'[1]data aktuální'!$A$1:$DI$10000,39,0))=0,"",(VLOOKUP($A43,'[1]data aktuální'!$A$1:$DI$10000,39,0)))</f>
        <v/>
      </c>
      <c r="S43" s="60" t="str">
        <f>IF((VLOOKUP($A43,'[1]data aktuální'!$A$1:$DI$10000,40,0))=0,"",(VLOOKUP($A43,'[1]data aktuální'!$A$1:$DI$10000,40,0)))</f>
        <v/>
      </c>
      <c r="T43" s="60" t="str">
        <f>IF((VLOOKUP($A43,'[1]data aktuální'!$A$1:$DI$10000,42,0))=0,"",(VLOOKUP($A43,'[1]data aktuální'!$A$1:$DI$10000,42,0)))</f>
        <v/>
      </c>
      <c r="U43" s="60" t="str">
        <f>IF((VLOOKUP($A43,'[1]data aktuální'!$A$1:$DI$10000,43,0))=0,"",(VLOOKUP($A43,'[1]data aktuální'!$A$1:$DI$10000,43,0)))</f>
        <v/>
      </c>
      <c r="V43" s="60" t="str">
        <f>IF((VLOOKUP($A43,'[1]data aktuální'!$A$1:$DI$10000,44,0))=0,"",(VLOOKUP($A43,'[1]data aktuální'!$A$1:$DI$10000,44,0)))</f>
        <v/>
      </c>
      <c r="W43" s="60" t="str">
        <f>IF((VLOOKUP($A43,'[1]data aktuální'!$A$1:$DI$10000,45,0))=0,"",(VLOOKUP($A43,'[1]data aktuální'!$A$1:$DI$10000,45,0)))</f>
        <v/>
      </c>
      <c r="X43" s="60" t="str">
        <f>IF((VLOOKUP($A43,'[1]data aktuální'!$A$1:$DI$10000,47,0))=0,"",(VLOOKUP($A43,'[1]data aktuální'!$A$1:$DI$10000,47,0)))</f>
        <v/>
      </c>
      <c r="Y43" s="60" t="str">
        <f>IF((VLOOKUP($A43,'[1]data aktuální'!$A$1:$DI$10000,48,0))=0,"",(VLOOKUP($A43,'[1]data aktuální'!$A$1:$DI$10000,48,0)))</f>
        <v/>
      </c>
      <c r="Z43" s="60" t="str">
        <f>IF((VLOOKUP($A43,'[1]data aktuální'!$A$1:$DI$10000,49,0))=0,"",(VLOOKUP($A43,'[1]data aktuální'!$A$1:$DI$10000,49,0)))</f>
        <v/>
      </c>
      <c r="AA43" s="60" t="str">
        <f>IF((VLOOKUP($A43,'[1]data aktuální'!$A$1:$DI$10000,50,0))=0,"",(VLOOKUP($A43,'[1]data aktuální'!$A$1:$DI$10000,50,0)))</f>
        <v/>
      </c>
      <c r="AB43" s="60" t="str">
        <f>IF((VLOOKUP($A43,'[1]data aktuální'!$A$1:$DI$10000,52,0))=0,"",(VLOOKUP($A43,'[1]data aktuální'!$A$1:$DI$10000,52,0)))</f>
        <v/>
      </c>
      <c r="AC43" s="60" t="str">
        <f>IF((VLOOKUP($A43,'[1]data aktuální'!$A$1:$DI$10000,53,0))=0,"",(VLOOKUP($A43,'[1]data aktuální'!$A$1:$DI$10000,53,0)))</f>
        <v/>
      </c>
      <c r="AD43" s="60" t="str">
        <f>IF((VLOOKUP($A43,'[1]data aktuální'!$A$1:$DI$10000,54,0))=0,"",(VLOOKUP($A43,'[1]data aktuální'!$A$1:$DI$10000,54,0)))</f>
        <v/>
      </c>
      <c r="AE43" s="60" t="str">
        <f>IF((VLOOKUP($A43,'[1]data aktuální'!$A$1:$DI$10000,55,0))=0,"",(VLOOKUP($A43,'[1]data aktuální'!$A$1:$DI$10000,55,0)))</f>
        <v/>
      </c>
      <c r="AF43" s="60" t="str">
        <f>IF((VLOOKUP($A43,'[1]data aktuální'!$A$1:$DI$10000,57,0))=0,"",(VLOOKUP($A43,'[1]data aktuální'!$A$1:$DI$10000,57,0)))</f>
        <v/>
      </c>
      <c r="AG43" s="60" t="str">
        <f>IF((VLOOKUP($A43,'[1]data aktuální'!$A$1:$DI$10000,58,0))=0,"",(VLOOKUP($A43,'[1]data aktuální'!$A$1:$DI$10000,58,0)))</f>
        <v/>
      </c>
      <c r="AH43" s="60" t="str">
        <f>IF((VLOOKUP($A43,'[1]data aktuální'!$A$1:$DI$10000,59,0))=0,"",(VLOOKUP($A43,'[1]data aktuální'!$A$1:$DI$10000,59,0)))</f>
        <v/>
      </c>
      <c r="AI43" s="60" t="str">
        <f>IF((VLOOKUP($A43,'[1]data aktuální'!$A$1:$DI$10000,60,0))=0,"",(VLOOKUP($A43,'[1]data aktuální'!$A$1:$DI$10000,60,0)))</f>
        <v/>
      </c>
      <c r="AJ43" s="60" t="str">
        <f>IF((VLOOKUP($A43,'[1]data aktuální'!$A$1:$DI$10000,62,0))=0,"",(VLOOKUP($A43,'[1]data aktuální'!$A$1:$DI$10000,62,0)))</f>
        <v/>
      </c>
      <c r="AK43" s="60" t="str">
        <f>IF((VLOOKUP($A43,'[1]data aktuální'!$A$1:$DI$10000,63,0))=0,"",(VLOOKUP($A43,'[1]data aktuální'!$A$1:$DI$10000,63,0)))</f>
        <v/>
      </c>
      <c r="AL43" s="60" t="str">
        <f>IF((VLOOKUP($A43,'[1]data aktuální'!$A$1:$DI$10000,64,0))=0,"",(VLOOKUP($A43,'[1]data aktuální'!$A$1:$DI$10000,64,0)))</f>
        <v/>
      </c>
      <c r="AM43" s="60" t="str">
        <f>IF((VLOOKUP($A43,'[1]data aktuální'!$A$1:$DI$10000,65,0))=0,"",(VLOOKUP($A43,'[1]data aktuální'!$A$1:$DI$10000,65,0)))</f>
        <v/>
      </c>
      <c r="AN43" s="56" t="str">
        <f>VLOOKUP(A43,'[1]data aktuální'!$A$2:$DI$10000,113,0)</f>
        <v>20-50 tis.m3</v>
      </c>
    </row>
    <row r="44" spans="1:40" s="36" customFormat="1" x14ac:dyDescent="0.25">
      <c r="A44" s="36">
        <v>378</v>
      </c>
      <c r="B44" s="53" t="str">
        <f>(VLOOKUP($A44,'[1]data aktuální'!$A$1:$DI$10000,3,0))</f>
        <v>60460709</v>
      </c>
      <c r="C44" s="55" t="str">
        <f>(VLOOKUP($A44,'[1]data aktuální'!$A$1:$DI$10000,7,0))</f>
        <v>Česká zemědělská univerzita v Praze, Lesy ČZU</v>
      </c>
      <c r="D44" s="55" t="str">
        <f>IF((VLOOKUP($A44,'[1]data aktuální'!$A$1:$DI$10000,14,0))=0,"",(VLOOKUP($A44,'[1]data aktuální'!$A$1:$DI$10000,14,0)))</f>
        <v>Lesy ČZU, Středisko dřevařské výroby, pila Smrčiny</v>
      </c>
      <c r="E44" s="57">
        <f>(VLOOKUP($A44,'[1]data aktuální'!$A$1:$DI$10000,22,0))</f>
        <v>43121</v>
      </c>
      <c r="F44" s="57">
        <f>(VLOOKUP($A44,'[1]data aktuální'!$A$1:$DI$10000,23,0))</f>
        <v>30479</v>
      </c>
      <c r="G44" s="57">
        <f>(VLOOKUP($A44,'[1]data aktuální'!$A$1:$DI$10000,24,0))</f>
        <v>33551</v>
      </c>
      <c r="H44" s="59">
        <f>IF((VLOOKUP($A44,'[1]data aktuální'!$A$1:$DI$10000,27,0))=0,"",(VLOOKUP($A44,'[1]data aktuální'!$A$1:$DI$10000,27,0)))</f>
        <v>64</v>
      </c>
      <c r="I44" s="59" t="str">
        <f>IF((VLOOKUP($A44,'[1]data aktuální'!$A$1:$DI$10000,28,0))=0,"",(VLOOKUP($A44,'[1]data aktuální'!$A$1:$DI$10000,28,0)))</f>
        <v/>
      </c>
      <c r="J44" s="59">
        <f>IF((VLOOKUP($A44,'[1]data aktuální'!$A$1:$DI$10000,29,0))=0,"",(VLOOKUP($A44,'[1]data aktuální'!$A$1:$DI$10000,29,0)))</f>
        <v>4</v>
      </c>
      <c r="K44" s="59">
        <f>IF((VLOOKUP($A44,'[1]data aktuální'!$A$1:$DI$10000,30,0))=0,"",(VLOOKUP($A44,'[1]data aktuální'!$A$1:$DI$10000,30,0)))</f>
        <v>2</v>
      </c>
      <c r="L44" s="59">
        <f>IF((VLOOKUP($A44,'[1]data aktuální'!$A$1:$DI$10000,32,0))=0,"",(VLOOKUP($A44,'[1]data aktuální'!$A$1:$DI$10000,32,0)))</f>
        <v>20</v>
      </c>
      <c r="M44" s="59" t="str">
        <f>IF((VLOOKUP($A44,'[1]data aktuální'!$A$1:$DI$10000,33,0))=0,"",(VLOOKUP($A44,'[1]data aktuální'!$A$1:$DI$10000,33,0)))</f>
        <v/>
      </c>
      <c r="N44" s="59">
        <f>IF((VLOOKUP($A44,'[1]data aktuální'!$A$1:$DI$10000,34,0))=0,"",(VLOOKUP($A44,'[1]data aktuální'!$A$1:$DI$10000,34,0)))</f>
        <v>4</v>
      </c>
      <c r="O44" s="59">
        <f>IF((VLOOKUP($A44,'[1]data aktuální'!$A$1:$DI$10000,35,0))=0,"",(VLOOKUP($A44,'[1]data aktuální'!$A$1:$DI$10000,35,0)))</f>
        <v>2</v>
      </c>
      <c r="P44" s="59" t="str">
        <f>IF((VLOOKUP($A44,'[1]data aktuální'!$A$1:$DI$10000,37,0))=0,"",(VLOOKUP($A44,'[1]data aktuální'!$A$1:$DI$10000,37,0)))</f>
        <v/>
      </c>
      <c r="Q44" s="59" t="str">
        <f>IF((VLOOKUP($A44,'[1]data aktuální'!$A$1:$DI$10000,38,0))=0,"",(VLOOKUP($A44,'[1]data aktuální'!$A$1:$DI$10000,38,0)))</f>
        <v/>
      </c>
      <c r="R44" s="59" t="str">
        <f>IF((VLOOKUP($A44,'[1]data aktuální'!$A$1:$DI$10000,39,0))=0,"",(VLOOKUP($A44,'[1]data aktuální'!$A$1:$DI$10000,39,0)))</f>
        <v/>
      </c>
      <c r="S44" s="59" t="str">
        <f>IF((VLOOKUP($A44,'[1]data aktuální'!$A$1:$DI$10000,40,0))=0,"",(VLOOKUP($A44,'[1]data aktuální'!$A$1:$DI$10000,40,0)))</f>
        <v/>
      </c>
      <c r="T44" s="59" t="str">
        <f>IF((VLOOKUP($A44,'[1]data aktuální'!$A$1:$DI$10000,42,0))=0,"",(VLOOKUP($A44,'[1]data aktuální'!$A$1:$DI$10000,42,0)))</f>
        <v/>
      </c>
      <c r="U44" s="59" t="str">
        <f>IF((VLOOKUP($A44,'[1]data aktuální'!$A$1:$DI$10000,43,0))=0,"",(VLOOKUP($A44,'[1]data aktuální'!$A$1:$DI$10000,43,0)))</f>
        <v/>
      </c>
      <c r="V44" s="59" t="str">
        <f>IF((VLOOKUP($A44,'[1]data aktuální'!$A$1:$DI$10000,44,0))=0,"",(VLOOKUP($A44,'[1]data aktuální'!$A$1:$DI$10000,44,0)))</f>
        <v/>
      </c>
      <c r="W44" s="59">
        <f>IF((VLOOKUP($A44,'[1]data aktuální'!$A$1:$DI$10000,45,0))=0,"",(VLOOKUP($A44,'[1]data aktuální'!$A$1:$DI$10000,45,0)))</f>
        <v>2</v>
      </c>
      <c r="X44" s="59" t="str">
        <f>IF((VLOOKUP($A44,'[1]data aktuální'!$A$1:$DI$10000,47,0))=0,"",(VLOOKUP($A44,'[1]data aktuální'!$A$1:$DI$10000,47,0)))</f>
        <v/>
      </c>
      <c r="Y44" s="59" t="str">
        <f>IF((VLOOKUP($A44,'[1]data aktuální'!$A$1:$DI$10000,48,0))=0,"",(VLOOKUP($A44,'[1]data aktuální'!$A$1:$DI$10000,48,0)))</f>
        <v/>
      </c>
      <c r="Z44" s="59" t="str">
        <f>IF((VLOOKUP($A44,'[1]data aktuální'!$A$1:$DI$10000,49,0))=0,"",(VLOOKUP($A44,'[1]data aktuální'!$A$1:$DI$10000,49,0)))</f>
        <v/>
      </c>
      <c r="AA44" s="59">
        <f>IF((VLOOKUP($A44,'[1]data aktuální'!$A$1:$DI$10000,50,0))=0,"",(VLOOKUP($A44,'[1]data aktuální'!$A$1:$DI$10000,50,0)))</f>
        <v>2</v>
      </c>
      <c r="AB44" s="59" t="str">
        <f>IF((VLOOKUP($A44,'[1]data aktuální'!$A$1:$DI$10000,52,0))=0,"",(VLOOKUP($A44,'[1]data aktuální'!$A$1:$DI$10000,52,0)))</f>
        <v/>
      </c>
      <c r="AC44" s="59" t="str">
        <f>IF((VLOOKUP($A44,'[1]data aktuální'!$A$1:$DI$10000,53,0))=0,"",(VLOOKUP($A44,'[1]data aktuální'!$A$1:$DI$10000,53,0)))</f>
        <v/>
      </c>
      <c r="AD44" s="59" t="str">
        <f>IF((VLOOKUP($A44,'[1]data aktuální'!$A$1:$DI$10000,54,0))=0,"",(VLOOKUP($A44,'[1]data aktuální'!$A$1:$DI$10000,54,0)))</f>
        <v/>
      </c>
      <c r="AE44" s="59" t="str">
        <f>IF((VLOOKUP($A44,'[1]data aktuální'!$A$1:$DI$10000,55,0))=0,"",(VLOOKUP($A44,'[1]data aktuální'!$A$1:$DI$10000,55,0)))</f>
        <v/>
      </c>
      <c r="AF44" s="59" t="str">
        <f>IF((VLOOKUP($A44,'[1]data aktuální'!$A$1:$DI$10000,57,0))=0,"",(VLOOKUP($A44,'[1]data aktuální'!$A$1:$DI$10000,57,0)))</f>
        <v/>
      </c>
      <c r="AG44" s="59" t="str">
        <f>IF((VLOOKUP($A44,'[1]data aktuální'!$A$1:$DI$10000,58,0))=0,"",(VLOOKUP($A44,'[1]data aktuální'!$A$1:$DI$10000,58,0)))</f>
        <v/>
      </c>
      <c r="AH44" s="59" t="str">
        <f>IF((VLOOKUP($A44,'[1]data aktuální'!$A$1:$DI$10000,59,0))=0,"",(VLOOKUP($A44,'[1]data aktuální'!$A$1:$DI$10000,59,0)))</f>
        <v/>
      </c>
      <c r="AI44" s="59" t="str">
        <f>IF((VLOOKUP($A44,'[1]data aktuální'!$A$1:$DI$10000,60,0))=0,"",(VLOOKUP($A44,'[1]data aktuální'!$A$1:$DI$10000,60,0)))</f>
        <v/>
      </c>
      <c r="AJ44" s="59" t="str">
        <f>IF((VLOOKUP($A44,'[1]data aktuální'!$A$1:$DI$10000,62,0))=0,"",(VLOOKUP($A44,'[1]data aktuální'!$A$1:$DI$10000,62,0)))</f>
        <v/>
      </c>
      <c r="AK44" s="59" t="str">
        <f>IF((VLOOKUP($A44,'[1]data aktuální'!$A$1:$DI$10000,63,0))=0,"",(VLOOKUP($A44,'[1]data aktuální'!$A$1:$DI$10000,63,0)))</f>
        <v/>
      </c>
      <c r="AL44" s="59" t="str">
        <f>IF((VLOOKUP($A44,'[1]data aktuální'!$A$1:$DI$10000,64,0))=0,"",(VLOOKUP($A44,'[1]data aktuální'!$A$1:$DI$10000,64,0)))</f>
        <v/>
      </c>
      <c r="AM44" s="59" t="str">
        <f>IF((VLOOKUP($A44,'[1]data aktuální'!$A$1:$DI$10000,65,0))=0,"",(VLOOKUP($A44,'[1]data aktuální'!$A$1:$DI$10000,65,0)))</f>
        <v/>
      </c>
      <c r="AN44" s="55" t="str">
        <f>VLOOKUP(A44,'[1]data aktuální'!$A$2:$DI$10000,113,0)</f>
        <v>20-50 tis.m3</v>
      </c>
    </row>
    <row r="45" spans="1:40" x14ac:dyDescent="0.25">
      <c r="A45" s="74">
        <v>263</v>
      </c>
      <c r="B45" s="54" t="str">
        <f>(VLOOKUP($A45,'[1]data aktuální'!$A$1:$DI$10000,3,0))</f>
        <v>25847546</v>
      </c>
      <c r="C45" s="56" t="str">
        <f>(VLOOKUP($A45,'[1]data aktuální'!$A$1:$DI$10000,7,0))</f>
        <v>Dřevovýroba Praděd s.r.o.</v>
      </c>
      <c r="D45" s="56" t="str">
        <f>IF((VLOOKUP($A45,'[1]data aktuální'!$A$1:$DI$10000,14,0))=0,"",(VLOOKUP($A45,'[1]data aktuální'!$A$1:$DI$10000,14,0)))</f>
        <v/>
      </c>
      <c r="E45" s="58">
        <f>(VLOOKUP($A45,'[1]data aktuální'!$A$1:$DI$10000,22,0))</f>
        <v>26500</v>
      </c>
      <c r="F45" s="58">
        <f>(VLOOKUP($A45,'[1]data aktuální'!$A$1:$DI$10000,23,0))</f>
        <v>31200</v>
      </c>
      <c r="G45" s="58">
        <f>(VLOOKUP($A45,'[1]data aktuální'!$A$1:$DI$10000,24,0))</f>
        <v>32600</v>
      </c>
      <c r="H45" s="60">
        <f>IF((VLOOKUP($A45,'[1]data aktuální'!$A$1:$DI$10000,27,0))=0,"",(VLOOKUP($A45,'[1]data aktuální'!$A$1:$DI$10000,27,0)))</f>
        <v>95</v>
      </c>
      <c r="I45" s="60" t="str">
        <f>IF((VLOOKUP($A45,'[1]data aktuální'!$A$1:$DI$10000,28,0))=0,"",(VLOOKUP($A45,'[1]data aktuální'!$A$1:$DI$10000,28,0)))</f>
        <v/>
      </c>
      <c r="J45" s="60" t="str">
        <f>IF((VLOOKUP($A45,'[1]data aktuální'!$A$1:$DI$10000,29,0))=0,"",(VLOOKUP($A45,'[1]data aktuální'!$A$1:$DI$10000,29,0)))</f>
        <v/>
      </c>
      <c r="K45" s="60" t="str">
        <f>IF((VLOOKUP($A45,'[1]data aktuální'!$A$1:$DI$10000,30,0))=0,"",(VLOOKUP($A45,'[1]data aktuální'!$A$1:$DI$10000,30,0)))</f>
        <v/>
      </c>
      <c r="L45" s="60" t="str">
        <f>IF((VLOOKUP($A45,'[1]data aktuální'!$A$1:$DI$10000,32,0))=0,"",(VLOOKUP($A45,'[1]data aktuální'!$A$1:$DI$10000,32,0)))</f>
        <v/>
      </c>
      <c r="M45" s="60" t="str">
        <f>IF((VLOOKUP($A45,'[1]data aktuální'!$A$1:$DI$10000,33,0))=0,"",(VLOOKUP($A45,'[1]data aktuální'!$A$1:$DI$10000,33,0)))</f>
        <v/>
      </c>
      <c r="N45" s="60" t="str">
        <f>IF((VLOOKUP($A45,'[1]data aktuální'!$A$1:$DI$10000,34,0))=0,"",(VLOOKUP($A45,'[1]data aktuální'!$A$1:$DI$10000,34,0)))</f>
        <v/>
      </c>
      <c r="O45" s="60" t="str">
        <f>IF((VLOOKUP($A45,'[1]data aktuální'!$A$1:$DI$10000,35,0))=0,"",(VLOOKUP($A45,'[1]data aktuální'!$A$1:$DI$10000,35,0)))</f>
        <v/>
      </c>
      <c r="P45" s="60">
        <f>IF((VLOOKUP($A45,'[1]data aktuální'!$A$1:$DI$10000,37,0))=0,"",(VLOOKUP($A45,'[1]data aktuální'!$A$1:$DI$10000,37,0)))</f>
        <v>5</v>
      </c>
      <c r="Q45" s="60" t="str">
        <f>IF((VLOOKUP($A45,'[1]data aktuální'!$A$1:$DI$10000,38,0))=0,"",(VLOOKUP($A45,'[1]data aktuální'!$A$1:$DI$10000,38,0)))</f>
        <v/>
      </c>
      <c r="R45" s="60" t="str">
        <f>IF((VLOOKUP($A45,'[1]data aktuální'!$A$1:$DI$10000,39,0))=0,"",(VLOOKUP($A45,'[1]data aktuální'!$A$1:$DI$10000,39,0)))</f>
        <v/>
      </c>
      <c r="S45" s="60" t="str">
        <f>IF((VLOOKUP($A45,'[1]data aktuální'!$A$1:$DI$10000,40,0))=0,"",(VLOOKUP($A45,'[1]data aktuální'!$A$1:$DI$10000,40,0)))</f>
        <v/>
      </c>
      <c r="T45" s="60" t="str">
        <f>IF((VLOOKUP($A45,'[1]data aktuální'!$A$1:$DI$10000,42,0))=0,"",(VLOOKUP($A45,'[1]data aktuální'!$A$1:$DI$10000,42,0)))</f>
        <v/>
      </c>
      <c r="U45" s="60" t="str">
        <f>IF((VLOOKUP($A45,'[1]data aktuální'!$A$1:$DI$10000,43,0))=0,"",(VLOOKUP($A45,'[1]data aktuální'!$A$1:$DI$10000,43,0)))</f>
        <v/>
      </c>
      <c r="V45" s="60" t="str">
        <f>IF((VLOOKUP($A45,'[1]data aktuální'!$A$1:$DI$10000,44,0))=0,"",(VLOOKUP($A45,'[1]data aktuální'!$A$1:$DI$10000,44,0)))</f>
        <v/>
      </c>
      <c r="W45" s="60" t="str">
        <f>IF((VLOOKUP($A45,'[1]data aktuální'!$A$1:$DI$10000,45,0))=0,"",(VLOOKUP($A45,'[1]data aktuální'!$A$1:$DI$10000,45,0)))</f>
        <v/>
      </c>
      <c r="X45" s="60" t="str">
        <f>IF((VLOOKUP($A45,'[1]data aktuální'!$A$1:$DI$10000,47,0))=0,"",(VLOOKUP($A45,'[1]data aktuální'!$A$1:$DI$10000,47,0)))</f>
        <v/>
      </c>
      <c r="Y45" s="60" t="str">
        <f>IF((VLOOKUP($A45,'[1]data aktuální'!$A$1:$DI$10000,48,0))=0,"",(VLOOKUP($A45,'[1]data aktuální'!$A$1:$DI$10000,48,0)))</f>
        <v/>
      </c>
      <c r="Z45" s="60" t="str">
        <f>IF((VLOOKUP($A45,'[1]data aktuální'!$A$1:$DI$10000,49,0))=0,"",(VLOOKUP($A45,'[1]data aktuální'!$A$1:$DI$10000,49,0)))</f>
        <v/>
      </c>
      <c r="AA45" s="60" t="str">
        <f>IF((VLOOKUP($A45,'[1]data aktuální'!$A$1:$DI$10000,50,0))=0,"",(VLOOKUP($A45,'[1]data aktuální'!$A$1:$DI$10000,50,0)))</f>
        <v/>
      </c>
      <c r="AB45" s="60" t="str">
        <f>IF((VLOOKUP($A45,'[1]data aktuální'!$A$1:$DI$10000,52,0))=0,"",(VLOOKUP($A45,'[1]data aktuální'!$A$1:$DI$10000,52,0)))</f>
        <v/>
      </c>
      <c r="AC45" s="60" t="str">
        <f>IF((VLOOKUP($A45,'[1]data aktuální'!$A$1:$DI$10000,53,0))=0,"",(VLOOKUP($A45,'[1]data aktuální'!$A$1:$DI$10000,53,0)))</f>
        <v/>
      </c>
      <c r="AD45" s="60" t="str">
        <f>IF((VLOOKUP($A45,'[1]data aktuální'!$A$1:$DI$10000,54,0))=0,"",(VLOOKUP($A45,'[1]data aktuální'!$A$1:$DI$10000,54,0)))</f>
        <v/>
      </c>
      <c r="AE45" s="60" t="str">
        <f>IF((VLOOKUP($A45,'[1]data aktuální'!$A$1:$DI$10000,55,0))=0,"",(VLOOKUP($A45,'[1]data aktuální'!$A$1:$DI$10000,55,0)))</f>
        <v/>
      </c>
      <c r="AF45" s="60" t="str">
        <f>IF((VLOOKUP($A45,'[1]data aktuální'!$A$1:$DI$10000,57,0))=0,"",(VLOOKUP($A45,'[1]data aktuální'!$A$1:$DI$10000,57,0)))</f>
        <v/>
      </c>
      <c r="AG45" s="60" t="str">
        <f>IF((VLOOKUP($A45,'[1]data aktuální'!$A$1:$DI$10000,58,0))=0,"",(VLOOKUP($A45,'[1]data aktuální'!$A$1:$DI$10000,58,0)))</f>
        <v/>
      </c>
      <c r="AH45" s="60" t="str">
        <f>IF((VLOOKUP($A45,'[1]data aktuální'!$A$1:$DI$10000,59,0))=0,"",(VLOOKUP($A45,'[1]data aktuální'!$A$1:$DI$10000,59,0)))</f>
        <v/>
      </c>
      <c r="AI45" s="60" t="str">
        <f>IF((VLOOKUP($A45,'[1]data aktuální'!$A$1:$DI$10000,60,0))=0,"",(VLOOKUP($A45,'[1]data aktuální'!$A$1:$DI$10000,60,0)))</f>
        <v/>
      </c>
      <c r="AJ45" s="60" t="str">
        <f>IF((VLOOKUP($A45,'[1]data aktuální'!$A$1:$DI$10000,62,0))=0,"",(VLOOKUP($A45,'[1]data aktuální'!$A$1:$DI$10000,62,0)))</f>
        <v/>
      </c>
      <c r="AK45" s="60" t="str">
        <f>IF((VLOOKUP($A45,'[1]data aktuální'!$A$1:$DI$10000,63,0))=0,"",(VLOOKUP($A45,'[1]data aktuální'!$A$1:$DI$10000,63,0)))</f>
        <v/>
      </c>
      <c r="AL45" s="60" t="str">
        <f>IF((VLOOKUP($A45,'[1]data aktuální'!$A$1:$DI$10000,64,0))=0,"",(VLOOKUP($A45,'[1]data aktuální'!$A$1:$DI$10000,64,0)))</f>
        <v/>
      </c>
      <c r="AM45" s="60" t="str">
        <f>IF((VLOOKUP($A45,'[1]data aktuální'!$A$1:$DI$10000,65,0))=0,"",(VLOOKUP($A45,'[1]data aktuální'!$A$1:$DI$10000,65,0)))</f>
        <v/>
      </c>
      <c r="AN45" s="56" t="str">
        <f>VLOOKUP(A45,'[1]data aktuální'!$A$2:$DI$10000,113,0)</f>
        <v>20-50 tis.m3</v>
      </c>
    </row>
    <row r="46" spans="1:40" s="36" customFormat="1" x14ac:dyDescent="0.25">
      <c r="A46" s="36">
        <v>425</v>
      </c>
      <c r="B46" s="51" t="str">
        <f>(VLOOKUP($A46,'[1]data aktuální'!$A$1:$DI$10000,3,0))</f>
        <v>03759687</v>
      </c>
      <c r="C46" s="38" t="str">
        <f>(VLOOKUP($A46,'[1]data aktuální'!$A$1:$DI$10000,7,0))</f>
        <v>DŘEVO VYSOČINA a.s.</v>
      </c>
      <c r="D46" s="38" t="str">
        <f>IF((VLOOKUP($A46,'[1]data aktuální'!$A$1:$DI$10000,14,0))=0,"",(VLOOKUP($A46,'[1]data aktuální'!$A$1:$DI$10000,14,0)))</f>
        <v/>
      </c>
      <c r="E46" s="39">
        <f>(VLOOKUP($A46,'[1]data aktuální'!$A$1:$DI$10000,22,0))</f>
        <v>27042</v>
      </c>
      <c r="F46" s="39">
        <f>(VLOOKUP($A46,'[1]data aktuální'!$A$1:$DI$10000,23,0))</f>
        <v>29971</v>
      </c>
      <c r="G46" s="39">
        <f>(VLOOKUP($A46,'[1]data aktuální'!$A$1:$DI$10000,24,0))</f>
        <v>31276</v>
      </c>
      <c r="H46" s="40">
        <f>IF((VLOOKUP($A46,'[1]data aktuální'!$A$1:$DI$10000,27,0))=0,"",(VLOOKUP($A46,'[1]data aktuální'!$A$1:$DI$10000,27,0)))</f>
        <v>10</v>
      </c>
      <c r="I46" s="40">
        <f>IF((VLOOKUP($A46,'[1]data aktuální'!$A$1:$DI$10000,28,0))=0,"",(VLOOKUP($A46,'[1]data aktuální'!$A$1:$DI$10000,28,0)))</f>
        <v>30</v>
      </c>
      <c r="J46" s="40">
        <f>IF((VLOOKUP($A46,'[1]data aktuální'!$A$1:$DI$10000,29,0))=0,"",(VLOOKUP($A46,'[1]data aktuální'!$A$1:$DI$10000,29,0)))</f>
        <v>50</v>
      </c>
      <c r="K46" s="40" t="str">
        <f>IF((VLOOKUP($A46,'[1]data aktuální'!$A$1:$DI$10000,30,0))=0,"",(VLOOKUP($A46,'[1]data aktuální'!$A$1:$DI$10000,30,0)))</f>
        <v/>
      </c>
      <c r="L46" s="40" t="str">
        <f>IF((VLOOKUP($A46,'[1]data aktuální'!$A$1:$DI$10000,32,0))=0,"",(VLOOKUP($A46,'[1]data aktuální'!$A$1:$DI$10000,32,0)))</f>
        <v/>
      </c>
      <c r="M46" s="40" t="str">
        <f>IF((VLOOKUP($A46,'[1]data aktuální'!$A$1:$DI$10000,33,0))=0,"",(VLOOKUP($A46,'[1]data aktuální'!$A$1:$DI$10000,33,0)))</f>
        <v/>
      </c>
      <c r="N46" s="40">
        <f>IF((VLOOKUP($A46,'[1]data aktuální'!$A$1:$DI$10000,34,0))=0,"",(VLOOKUP($A46,'[1]data aktuální'!$A$1:$DI$10000,34,0)))</f>
        <v>10</v>
      </c>
      <c r="O46" s="40" t="str">
        <f>IF((VLOOKUP($A46,'[1]data aktuální'!$A$1:$DI$10000,35,0))=0,"",(VLOOKUP($A46,'[1]data aktuální'!$A$1:$DI$10000,35,0)))</f>
        <v/>
      </c>
      <c r="P46" s="40" t="str">
        <f>IF((VLOOKUP($A46,'[1]data aktuální'!$A$1:$DI$10000,37,0))=0,"",(VLOOKUP($A46,'[1]data aktuální'!$A$1:$DI$10000,37,0)))</f>
        <v/>
      </c>
      <c r="Q46" s="40" t="str">
        <f>IF((VLOOKUP($A46,'[1]data aktuální'!$A$1:$DI$10000,38,0))=0,"",(VLOOKUP($A46,'[1]data aktuální'!$A$1:$DI$10000,38,0)))</f>
        <v/>
      </c>
      <c r="R46" s="40" t="str">
        <f>IF((VLOOKUP($A46,'[1]data aktuální'!$A$1:$DI$10000,39,0))=0,"",(VLOOKUP($A46,'[1]data aktuální'!$A$1:$DI$10000,39,0)))</f>
        <v/>
      </c>
      <c r="S46" s="40" t="str">
        <f>IF((VLOOKUP($A46,'[1]data aktuální'!$A$1:$DI$10000,40,0))=0,"",(VLOOKUP($A46,'[1]data aktuální'!$A$1:$DI$10000,40,0)))</f>
        <v/>
      </c>
      <c r="T46" s="40" t="str">
        <f>IF((VLOOKUP($A46,'[1]data aktuální'!$A$1:$DI$10000,42,0))=0,"",(VLOOKUP($A46,'[1]data aktuální'!$A$1:$DI$10000,42,0)))</f>
        <v/>
      </c>
      <c r="U46" s="40" t="str">
        <f>IF((VLOOKUP($A46,'[1]data aktuální'!$A$1:$DI$10000,43,0))=0,"",(VLOOKUP($A46,'[1]data aktuální'!$A$1:$DI$10000,43,0)))</f>
        <v/>
      </c>
      <c r="V46" s="40" t="str">
        <f>IF((VLOOKUP($A46,'[1]data aktuální'!$A$1:$DI$10000,44,0))=0,"",(VLOOKUP($A46,'[1]data aktuální'!$A$1:$DI$10000,44,0)))</f>
        <v/>
      </c>
      <c r="W46" s="40" t="str">
        <f>IF((VLOOKUP($A46,'[1]data aktuální'!$A$1:$DI$10000,45,0))=0,"",(VLOOKUP($A46,'[1]data aktuální'!$A$1:$DI$10000,45,0)))</f>
        <v/>
      </c>
      <c r="X46" s="40" t="str">
        <f>IF((VLOOKUP($A46,'[1]data aktuální'!$A$1:$DI$10000,47,0))=0,"",(VLOOKUP($A46,'[1]data aktuální'!$A$1:$DI$10000,47,0)))</f>
        <v/>
      </c>
      <c r="Y46" s="40" t="str">
        <f>IF((VLOOKUP($A46,'[1]data aktuální'!$A$1:$DI$10000,48,0))=0,"",(VLOOKUP($A46,'[1]data aktuální'!$A$1:$DI$10000,48,0)))</f>
        <v/>
      </c>
      <c r="Z46" s="40" t="str">
        <f>IF((VLOOKUP($A46,'[1]data aktuální'!$A$1:$DI$10000,49,0))=0,"",(VLOOKUP($A46,'[1]data aktuální'!$A$1:$DI$10000,49,0)))</f>
        <v/>
      </c>
      <c r="AA46" s="40" t="str">
        <f>IF((VLOOKUP($A46,'[1]data aktuální'!$A$1:$DI$10000,50,0))=0,"",(VLOOKUP($A46,'[1]data aktuální'!$A$1:$DI$10000,50,0)))</f>
        <v/>
      </c>
      <c r="AB46" s="40" t="str">
        <f>IF((VLOOKUP($A46,'[1]data aktuální'!$A$1:$DI$10000,52,0))=0,"",(VLOOKUP($A46,'[1]data aktuální'!$A$1:$DI$10000,52,0)))</f>
        <v/>
      </c>
      <c r="AC46" s="40" t="str">
        <f>IF((VLOOKUP($A46,'[1]data aktuální'!$A$1:$DI$10000,53,0))=0,"",(VLOOKUP($A46,'[1]data aktuální'!$A$1:$DI$10000,53,0)))</f>
        <v/>
      </c>
      <c r="AD46" s="40" t="str">
        <f>IF((VLOOKUP($A46,'[1]data aktuální'!$A$1:$DI$10000,54,0))=0,"",(VLOOKUP($A46,'[1]data aktuální'!$A$1:$DI$10000,54,0)))</f>
        <v/>
      </c>
      <c r="AE46" s="40" t="str">
        <f>IF((VLOOKUP($A46,'[1]data aktuální'!$A$1:$DI$10000,55,0))=0,"",(VLOOKUP($A46,'[1]data aktuální'!$A$1:$DI$10000,55,0)))</f>
        <v/>
      </c>
      <c r="AF46" s="40" t="str">
        <f>IF((VLOOKUP($A46,'[1]data aktuální'!$A$1:$DI$10000,57,0))=0,"",(VLOOKUP($A46,'[1]data aktuální'!$A$1:$DI$10000,57,0)))</f>
        <v/>
      </c>
      <c r="AG46" s="40" t="str">
        <f>IF((VLOOKUP($A46,'[1]data aktuální'!$A$1:$DI$10000,58,0))=0,"",(VLOOKUP($A46,'[1]data aktuální'!$A$1:$DI$10000,58,0)))</f>
        <v/>
      </c>
      <c r="AH46" s="40" t="str">
        <f>IF((VLOOKUP($A46,'[1]data aktuální'!$A$1:$DI$10000,59,0))=0,"",(VLOOKUP($A46,'[1]data aktuální'!$A$1:$DI$10000,59,0)))</f>
        <v/>
      </c>
      <c r="AI46" s="40" t="str">
        <f>IF((VLOOKUP($A46,'[1]data aktuální'!$A$1:$DI$10000,60,0))=0,"",(VLOOKUP($A46,'[1]data aktuální'!$A$1:$DI$10000,60,0)))</f>
        <v/>
      </c>
      <c r="AJ46" s="40" t="str">
        <f>IF((VLOOKUP($A46,'[1]data aktuální'!$A$1:$DI$10000,62,0))=0,"",(VLOOKUP($A46,'[1]data aktuální'!$A$1:$DI$10000,62,0)))</f>
        <v/>
      </c>
      <c r="AK46" s="40" t="str">
        <f>IF((VLOOKUP($A46,'[1]data aktuální'!$A$1:$DI$10000,63,0))=0,"",(VLOOKUP($A46,'[1]data aktuální'!$A$1:$DI$10000,63,0)))</f>
        <v/>
      </c>
      <c r="AL46" s="40" t="str">
        <f>IF((VLOOKUP($A46,'[1]data aktuální'!$A$1:$DI$10000,64,0))=0,"",(VLOOKUP($A46,'[1]data aktuální'!$A$1:$DI$10000,64,0)))</f>
        <v/>
      </c>
      <c r="AM46" s="40" t="str">
        <f>IF((VLOOKUP($A46,'[1]data aktuální'!$A$1:$DI$10000,65,0))=0,"",(VLOOKUP($A46,'[1]data aktuální'!$A$1:$DI$10000,65,0)))</f>
        <v/>
      </c>
      <c r="AN46" s="38" t="str">
        <f>VLOOKUP(A46,'[1]data aktuální'!$A$2:$DI$10000,113,0)</f>
        <v>20-50 tis.m3</v>
      </c>
    </row>
    <row r="47" spans="1:40" x14ac:dyDescent="0.25">
      <c r="A47">
        <v>354</v>
      </c>
      <c r="B47" s="54" t="str">
        <f>(VLOOKUP($A47,'[1]data aktuální'!$A$1:$DI$10000,3,0))</f>
        <v>26060701</v>
      </c>
      <c r="C47" s="56" t="str">
        <f>(VLOOKUP($A47,'[1]data aktuální'!$A$1:$DI$10000,7,0))</f>
        <v>Wotan Forest, a.s.</v>
      </c>
      <c r="D47" s="56" t="str">
        <f>IF((VLOOKUP($A47,'[1]data aktuální'!$A$1:$DI$10000,14,0))=0,"",(VLOOKUP($A47,'[1]data aktuální'!$A$1:$DI$10000,14,0)))</f>
        <v>Protivín</v>
      </c>
      <c r="E47" s="58">
        <f>(VLOOKUP($A47,'[1]data aktuální'!$A$1:$DI$10000,22,0))</f>
        <v>35002</v>
      </c>
      <c r="F47" s="58">
        <f>(VLOOKUP($A47,'[1]data aktuální'!$A$1:$DI$10000,23,0))</f>
        <v>36153</v>
      </c>
      <c r="G47" s="58">
        <f>(VLOOKUP($A47,'[1]data aktuální'!$A$1:$DI$10000,24,0))</f>
        <v>31115</v>
      </c>
      <c r="H47" s="60">
        <f>IF((VLOOKUP($A47,'[1]data aktuální'!$A$1:$DI$10000,27,0))=0,"",(VLOOKUP($A47,'[1]data aktuální'!$A$1:$DI$10000,27,0)))</f>
        <v>17</v>
      </c>
      <c r="I47" s="60">
        <f>IF((VLOOKUP($A47,'[1]data aktuální'!$A$1:$DI$10000,28,0))=0,"",(VLOOKUP($A47,'[1]data aktuální'!$A$1:$DI$10000,28,0)))</f>
        <v>1</v>
      </c>
      <c r="J47" s="60" t="str">
        <f>IF((VLOOKUP($A47,'[1]data aktuální'!$A$1:$DI$10000,29,0))=0,"",(VLOOKUP($A47,'[1]data aktuální'!$A$1:$DI$10000,29,0)))</f>
        <v/>
      </c>
      <c r="K47" s="60" t="str">
        <f>IF((VLOOKUP($A47,'[1]data aktuální'!$A$1:$DI$10000,30,0))=0,"",(VLOOKUP($A47,'[1]data aktuální'!$A$1:$DI$10000,30,0)))</f>
        <v/>
      </c>
      <c r="L47" s="60">
        <f>IF((VLOOKUP($A47,'[1]data aktuální'!$A$1:$DI$10000,32,0))=0,"",(VLOOKUP($A47,'[1]data aktuální'!$A$1:$DI$10000,32,0)))</f>
        <v>77</v>
      </c>
      <c r="M47" s="60">
        <f>IF((VLOOKUP($A47,'[1]data aktuální'!$A$1:$DI$10000,33,0))=0,"",(VLOOKUP($A47,'[1]data aktuální'!$A$1:$DI$10000,33,0)))</f>
        <v>5</v>
      </c>
      <c r="N47" s="60" t="str">
        <f>IF((VLOOKUP($A47,'[1]data aktuální'!$A$1:$DI$10000,34,0))=0,"",(VLOOKUP($A47,'[1]data aktuální'!$A$1:$DI$10000,34,0)))</f>
        <v/>
      </c>
      <c r="O47" s="60" t="str">
        <f>IF((VLOOKUP($A47,'[1]data aktuální'!$A$1:$DI$10000,35,0))=0,"",(VLOOKUP($A47,'[1]data aktuální'!$A$1:$DI$10000,35,0)))</f>
        <v/>
      </c>
      <c r="P47" s="60" t="str">
        <f>IF((VLOOKUP($A47,'[1]data aktuální'!$A$1:$DI$10000,37,0))=0,"",(VLOOKUP($A47,'[1]data aktuální'!$A$1:$DI$10000,37,0)))</f>
        <v/>
      </c>
      <c r="Q47" s="60" t="str">
        <f>IF((VLOOKUP($A47,'[1]data aktuální'!$A$1:$DI$10000,38,0))=0,"",(VLOOKUP($A47,'[1]data aktuální'!$A$1:$DI$10000,38,0)))</f>
        <v/>
      </c>
      <c r="R47" s="60" t="str">
        <f>IF((VLOOKUP($A47,'[1]data aktuální'!$A$1:$DI$10000,39,0))=0,"",(VLOOKUP($A47,'[1]data aktuální'!$A$1:$DI$10000,39,0)))</f>
        <v/>
      </c>
      <c r="S47" s="60" t="str">
        <f>IF((VLOOKUP($A47,'[1]data aktuální'!$A$1:$DI$10000,40,0))=0,"",(VLOOKUP($A47,'[1]data aktuální'!$A$1:$DI$10000,40,0)))</f>
        <v/>
      </c>
      <c r="T47" s="60" t="str">
        <f>IF((VLOOKUP($A47,'[1]data aktuální'!$A$1:$DI$10000,42,0))=0,"",(VLOOKUP($A47,'[1]data aktuální'!$A$1:$DI$10000,42,0)))</f>
        <v/>
      </c>
      <c r="U47" s="60" t="str">
        <f>IF((VLOOKUP($A47,'[1]data aktuální'!$A$1:$DI$10000,43,0))=0,"",(VLOOKUP($A47,'[1]data aktuální'!$A$1:$DI$10000,43,0)))</f>
        <v/>
      </c>
      <c r="V47" s="60" t="str">
        <f>IF((VLOOKUP($A47,'[1]data aktuální'!$A$1:$DI$10000,44,0))=0,"",(VLOOKUP($A47,'[1]data aktuální'!$A$1:$DI$10000,44,0)))</f>
        <v/>
      </c>
      <c r="W47" s="60" t="str">
        <f>IF((VLOOKUP($A47,'[1]data aktuální'!$A$1:$DI$10000,45,0))=0,"",(VLOOKUP($A47,'[1]data aktuální'!$A$1:$DI$10000,45,0)))</f>
        <v/>
      </c>
      <c r="X47" s="60" t="str">
        <f>IF((VLOOKUP($A47,'[1]data aktuální'!$A$1:$DI$10000,47,0))=0,"",(VLOOKUP($A47,'[1]data aktuální'!$A$1:$DI$10000,47,0)))</f>
        <v/>
      </c>
      <c r="Y47" s="60" t="str">
        <f>IF((VLOOKUP($A47,'[1]data aktuální'!$A$1:$DI$10000,48,0))=0,"",(VLOOKUP($A47,'[1]data aktuální'!$A$1:$DI$10000,48,0)))</f>
        <v/>
      </c>
      <c r="Z47" s="60" t="str">
        <f>IF((VLOOKUP($A47,'[1]data aktuální'!$A$1:$DI$10000,49,0))=0,"",(VLOOKUP($A47,'[1]data aktuální'!$A$1:$DI$10000,49,0)))</f>
        <v/>
      </c>
      <c r="AA47" s="60" t="str">
        <f>IF((VLOOKUP($A47,'[1]data aktuální'!$A$1:$DI$10000,50,0))=0,"",(VLOOKUP($A47,'[1]data aktuální'!$A$1:$DI$10000,50,0)))</f>
        <v/>
      </c>
      <c r="AB47" s="60" t="str">
        <f>IF((VLOOKUP($A47,'[1]data aktuální'!$A$1:$DI$10000,52,0))=0,"",(VLOOKUP($A47,'[1]data aktuální'!$A$1:$DI$10000,52,0)))</f>
        <v/>
      </c>
      <c r="AC47" s="60" t="str">
        <f>IF((VLOOKUP($A47,'[1]data aktuální'!$A$1:$DI$10000,53,0))=0,"",(VLOOKUP($A47,'[1]data aktuální'!$A$1:$DI$10000,53,0)))</f>
        <v/>
      </c>
      <c r="AD47" s="60" t="str">
        <f>IF((VLOOKUP($A47,'[1]data aktuální'!$A$1:$DI$10000,54,0))=0,"",(VLOOKUP($A47,'[1]data aktuální'!$A$1:$DI$10000,54,0)))</f>
        <v/>
      </c>
      <c r="AE47" s="60" t="str">
        <f>IF((VLOOKUP($A47,'[1]data aktuální'!$A$1:$DI$10000,55,0))=0,"",(VLOOKUP($A47,'[1]data aktuální'!$A$1:$DI$10000,55,0)))</f>
        <v/>
      </c>
      <c r="AF47" s="60" t="str">
        <f>IF((VLOOKUP($A47,'[1]data aktuální'!$A$1:$DI$10000,57,0))=0,"",(VLOOKUP($A47,'[1]data aktuální'!$A$1:$DI$10000,57,0)))</f>
        <v/>
      </c>
      <c r="AG47" s="60" t="str">
        <f>IF((VLOOKUP($A47,'[1]data aktuální'!$A$1:$DI$10000,58,0))=0,"",(VLOOKUP($A47,'[1]data aktuální'!$A$1:$DI$10000,58,0)))</f>
        <v/>
      </c>
      <c r="AH47" s="60" t="str">
        <f>IF((VLOOKUP($A47,'[1]data aktuální'!$A$1:$DI$10000,59,0))=0,"",(VLOOKUP($A47,'[1]data aktuální'!$A$1:$DI$10000,59,0)))</f>
        <v/>
      </c>
      <c r="AI47" s="60" t="str">
        <f>IF((VLOOKUP($A47,'[1]data aktuální'!$A$1:$DI$10000,60,0))=0,"",(VLOOKUP($A47,'[1]data aktuální'!$A$1:$DI$10000,60,0)))</f>
        <v/>
      </c>
      <c r="AJ47" s="60" t="str">
        <f>IF((VLOOKUP($A47,'[1]data aktuální'!$A$1:$DI$10000,62,0))=0,"",(VLOOKUP($A47,'[1]data aktuální'!$A$1:$DI$10000,62,0)))</f>
        <v/>
      </c>
      <c r="AK47" s="60" t="str">
        <f>IF((VLOOKUP($A47,'[1]data aktuální'!$A$1:$DI$10000,63,0))=0,"",(VLOOKUP($A47,'[1]data aktuální'!$A$1:$DI$10000,63,0)))</f>
        <v/>
      </c>
      <c r="AL47" s="60" t="str">
        <f>IF((VLOOKUP($A47,'[1]data aktuální'!$A$1:$DI$10000,64,0))=0,"",(VLOOKUP($A47,'[1]data aktuální'!$A$1:$DI$10000,64,0)))</f>
        <v/>
      </c>
      <c r="AM47" s="60" t="str">
        <f>IF((VLOOKUP($A47,'[1]data aktuální'!$A$1:$DI$10000,65,0))=0,"",(VLOOKUP($A47,'[1]data aktuální'!$A$1:$DI$10000,65,0)))</f>
        <v/>
      </c>
      <c r="AN47" s="56" t="str">
        <f>VLOOKUP(A47,'[1]data aktuální'!$A$2:$DI$10000,113,0)</f>
        <v>20-50 tis.m3</v>
      </c>
    </row>
    <row r="48" spans="1:40" s="36" customFormat="1" x14ac:dyDescent="0.25">
      <c r="A48" s="36">
        <v>413</v>
      </c>
      <c r="B48" s="51" t="str">
        <f>(VLOOKUP($A48,'[1]data aktuální'!$A$1:$DI$10000,3,0))</f>
        <v>63323958</v>
      </c>
      <c r="C48" s="38" t="str">
        <f>(VLOOKUP($A48,'[1]data aktuální'!$A$1:$DI$10000,7,0))</f>
        <v>JEWA EXPORT - IMPORT s.r.o.</v>
      </c>
      <c r="D48" s="38" t="str">
        <f>IF((VLOOKUP($A48,'[1]data aktuální'!$A$1:$DI$10000,14,0))=0,"",(VLOOKUP($A48,'[1]data aktuální'!$A$1:$DI$10000,14,0)))</f>
        <v/>
      </c>
      <c r="E48" s="39">
        <f>(VLOOKUP($A48,'[1]data aktuální'!$A$1:$DI$10000,22,0))</f>
        <v>30000</v>
      </c>
      <c r="F48" s="39">
        <f>(VLOOKUP($A48,'[1]data aktuální'!$A$1:$DI$10000,23,0))</f>
        <v>30000</v>
      </c>
      <c r="G48" s="39">
        <f>(VLOOKUP($A48,'[1]data aktuální'!$A$1:$DI$10000,24,0))</f>
        <v>30000</v>
      </c>
      <c r="H48" s="40" t="str">
        <f>IF((VLOOKUP($A48,'[1]data aktuální'!$A$1:$DI$10000,27,0))=0,"",(VLOOKUP($A48,'[1]data aktuální'!$A$1:$DI$10000,27,0)))</f>
        <v/>
      </c>
      <c r="I48" s="40">
        <f>IF((VLOOKUP($A48,'[1]data aktuální'!$A$1:$DI$10000,28,0))=0,"",(VLOOKUP($A48,'[1]data aktuální'!$A$1:$DI$10000,28,0)))</f>
        <v>45</v>
      </c>
      <c r="J48" s="40">
        <f>IF((VLOOKUP($A48,'[1]data aktuální'!$A$1:$DI$10000,29,0))=0,"",(VLOOKUP($A48,'[1]data aktuální'!$A$1:$DI$10000,29,0)))</f>
        <v>25</v>
      </c>
      <c r="K48" s="40">
        <f>IF((VLOOKUP($A48,'[1]data aktuální'!$A$1:$DI$10000,30,0))=0,"",(VLOOKUP($A48,'[1]data aktuální'!$A$1:$DI$10000,30,0)))</f>
        <v>30</v>
      </c>
      <c r="L48" s="40" t="str">
        <f>IF((VLOOKUP($A48,'[1]data aktuální'!$A$1:$DI$10000,32,0))=0,"",(VLOOKUP($A48,'[1]data aktuální'!$A$1:$DI$10000,32,0)))</f>
        <v/>
      </c>
      <c r="M48" s="40" t="str">
        <f>IF((VLOOKUP($A48,'[1]data aktuální'!$A$1:$DI$10000,33,0))=0,"",(VLOOKUP($A48,'[1]data aktuální'!$A$1:$DI$10000,33,0)))</f>
        <v/>
      </c>
      <c r="N48" s="40" t="str">
        <f>IF((VLOOKUP($A48,'[1]data aktuální'!$A$1:$DI$10000,34,0))=0,"",(VLOOKUP($A48,'[1]data aktuální'!$A$1:$DI$10000,34,0)))</f>
        <v/>
      </c>
      <c r="O48" s="40" t="str">
        <f>IF((VLOOKUP($A48,'[1]data aktuální'!$A$1:$DI$10000,35,0))=0,"",(VLOOKUP($A48,'[1]data aktuální'!$A$1:$DI$10000,35,0)))</f>
        <v/>
      </c>
      <c r="P48" s="40" t="str">
        <f>IF((VLOOKUP($A48,'[1]data aktuální'!$A$1:$DI$10000,37,0))=0,"",(VLOOKUP($A48,'[1]data aktuální'!$A$1:$DI$10000,37,0)))</f>
        <v/>
      </c>
      <c r="Q48" s="40" t="str">
        <f>IF((VLOOKUP($A48,'[1]data aktuální'!$A$1:$DI$10000,38,0))=0,"",(VLOOKUP($A48,'[1]data aktuální'!$A$1:$DI$10000,38,0)))</f>
        <v/>
      </c>
      <c r="R48" s="40" t="str">
        <f>IF((VLOOKUP($A48,'[1]data aktuální'!$A$1:$DI$10000,39,0))=0,"",(VLOOKUP($A48,'[1]data aktuální'!$A$1:$DI$10000,39,0)))</f>
        <v/>
      </c>
      <c r="S48" s="40" t="str">
        <f>IF((VLOOKUP($A48,'[1]data aktuální'!$A$1:$DI$10000,40,0))=0,"",(VLOOKUP($A48,'[1]data aktuální'!$A$1:$DI$10000,40,0)))</f>
        <v/>
      </c>
      <c r="T48" s="40" t="str">
        <f>IF((VLOOKUP($A48,'[1]data aktuální'!$A$1:$DI$10000,42,0))=0,"",(VLOOKUP($A48,'[1]data aktuální'!$A$1:$DI$10000,42,0)))</f>
        <v/>
      </c>
      <c r="U48" s="40" t="str">
        <f>IF((VLOOKUP($A48,'[1]data aktuální'!$A$1:$DI$10000,43,0))=0,"",(VLOOKUP($A48,'[1]data aktuální'!$A$1:$DI$10000,43,0)))</f>
        <v/>
      </c>
      <c r="V48" s="40" t="str">
        <f>IF((VLOOKUP($A48,'[1]data aktuální'!$A$1:$DI$10000,44,0))=0,"",(VLOOKUP($A48,'[1]data aktuální'!$A$1:$DI$10000,44,0)))</f>
        <v/>
      </c>
      <c r="W48" s="40" t="str">
        <f>IF((VLOOKUP($A48,'[1]data aktuální'!$A$1:$DI$10000,45,0))=0,"",(VLOOKUP($A48,'[1]data aktuální'!$A$1:$DI$10000,45,0)))</f>
        <v/>
      </c>
      <c r="X48" s="40" t="str">
        <f>IF((VLOOKUP($A48,'[1]data aktuální'!$A$1:$DI$10000,47,0))=0,"",(VLOOKUP($A48,'[1]data aktuální'!$A$1:$DI$10000,47,0)))</f>
        <v/>
      </c>
      <c r="Y48" s="40" t="str">
        <f>IF((VLOOKUP($A48,'[1]data aktuální'!$A$1:$DI$10000,48,0))=0,"",(VLOOKUP($A48,'[1]data aktuální'!$A$1:$DI$10000,48,0)))</f>
        <v/>
      </c>
      <c r="Z48" s="40" t="str">
        <f>IF((VLOOKUP($A48,'[1]data aktuální'!$A$1:$DI$10000,49,0))=0,"",(VLOOKUP($A48,'[1]data aktuální'!$A$1:$DI$10000,49,0)))</f>
        <v/>
      </c>
      <c r="AA48" s="40" t="str">
        <f>IF((VLOOKUP($A48,'[1]data aktuální'!$A$1:$DI$10000,50,0))=0,"",(VLOOKUP($A48,'[1]data aktuální'!$A$1:$DI$10000,50,0)))</f>
        <v/>
      </c>
      <c r="AB48" s="40" t="str">
        <f>IF((VLOOKUP($A48,'[1]data aktuální'!$A$1:$DI$10000,52,0))=0,"",(VLOOKUP($A48,'[1]data aktuální'!$A$1:$DI$10000,52,0)))</f>
        <v/>
      </c>
      <c r="AC48" s="40" t="str">
        <f>IF((VLOOKUP($A48,'[1]data aktuální'!$A$1:$DI$10000,53,0))=0,"",(VLOOKUP($A48,'[1]data aktuální'!$A$1:$DI$10000,53,0)))</f>
        <v/>
      </c>
      <c r="AD48" s="40" t="str">
        <f>IF((VLOOKUP($A48,'[1]data aktuální'!$A$1:$DI$10000,54,0))=0,"",(VLOOKUP($A48,'[1]data aktuální'!$A$1:$DI$10000,54,0)))</f>
        <v/>
      </c>
      <c r="AE48" s="40" t="str">
        <f>IF((VLOOKUP($A48,'[1]data aktuální'!$A$1:$DI$10000,55,0))=0,"",(VLOOKUP($A48,'[1]data aktuální'!$A$1:$DI$10000,55,0)))</f>
        <v/>
      </c>
      <c r="AF48" s="40" t="str">
        <f>IF((VLOOKUP($A48,'[1]data aktuální'!$A$1:$DI$10000,57,0))=0,"",(VLOOKUP($A48,'[1]data aktuální'!$A$1:$DI$10000,57,0)))</f>
        <v/>
      </c>
      <c r="AG48" s="40" t="str">
        <f>IF((VLOOKUP($A48,'[1]data aktuální'!$A$1:$DI$10000,58,0))=0,"",(VLOOKUP($A48,'[1]data aktuální'!$A$1:$DI$10000,58,0)))</f>
        <v/>
      </c>
      <c r="AH48" s="40" t="str">
        <f>IF((VLOOKUP($A48,'[1]data aktuální'!$A$1:$DI$10000,59,0))=0,"",(VLOOKUP($A48,'[1]data aktuální'!$A$1:$DI$10000,59,0)))</f>
        <v/>
      </c>
      <c r="AI48" s="40" t="str">
        <f>IF((VLOOKUP($A48,'[1]data aktuální'!$A$1:$DI$10000,60,0))=0,"",(VLOOKUP($A48,'[1]data aktuální'!$A$1:$DI$10000,60,0)))</f>
        <v/>
      </c>
      <c r="AJ48" s="40" t="str">
        <f>IF((VLOOKUP($A48,'[1]data aktuální'!$A$1:$DI$10000,62,0))=0,"",(VLOOKUP($A48,'[1]data aktuální'!$A$1:$DI$10000,62,0)))</f>
        <v/>
      </c>
      <c r="AK48" s="40" t="str">
        <f>IF((VLOOKUP($A48,'[1]data aktuální'!$A$1:$DI$10000,63,0))=0,"",(VLOOKUP($A48,'[1]data aktuální'!$A$1:$DI$10000,63,0)))</f>
        <v/>
      </c>
      <c r="AL48" s="40" t="str">
        <f>IF((VLOOKUP($A48,'[1]data aktuální'!$A$1:$DI$10000,64,0))=0,"",(VLOOKUP($A48,'[1]data aktuální'!$A$1:$DI$10000,64,0)))</f>
        <v/>
      </c>
      <c r="AM48" s="40" t="str">
        <f>IF((VLOOKUP($A48,'[1]data aktuální'!$A$1:$DI$10000,65,0))=0,"",(VLOOKUP($A48,'[1]data aktuální'!$A$1:$DI$10000,65,0)))</f>
        <v/>
      </c>
      <c r="AN48" s="38" t="str">
        <f>VLOOKUP(A48,'[1]data aktuální'!$A$2:$DI$10000,113,0)</f>
        <v>20-50 tis.m3</v>
      </c>
    </row>
    <row r="49" spans="1:40" x14ac:dyDescent="0.25">
      <c r="A49" s="74">
        <v>142</v>
      </c>
      <c r="B49" s="52" t="str">
        <f>(VLOOKUP($A49,'[1]data aktuální'!$A$1:$DI$10000,3,0))</f>
        <v>25479920</v>
      </c>
      <c r="C49" s="33" t="str">
        <f>(VLOOKUP($A49,'[1]data aktuální'!$A$1:$DI$10000,7,0))</f>
        <v>PILA FACEK s.r.o.</v>
      </c>
      <c r="D49" s="33" t="str">
        <f>IF((VLOOKUP($A49,'[1]data aktuální'!$A$1:$DI$10000,14,0))=0,"",(VLOOKUP($A49,'[1]data aktuální'!$A$1:$DI$10000,14,0)))</f>
        <v/>
      </c>
      <c r="E49" s="34">
        <f>(VLOOKUP($A49,'[1]data aktuální'!$A$1:$DI$10000,22,0))</f>
        <v>30900</v>
      </c>
      <c r="F49" s="34">
        <f>(VLOOKUP($A49,'[1]data aktuální'!$A$1:$DI$10000,23,0))</f>
        <v>28000</v>
      </c>
      <c r="G49" s="34">
        <f>(VLOOKUP($A49,'[1]data aktuální'!$A$1:$DI$10000,24,0))</f>
        <v>29900</v>
      </c>
      <c r="H49" s="35">
        <f>IF((VLOOKUP($A49,'[1]data aktuální'!$A$1:$DI$10000,27,0))=0,"",(VLOOKUP($A49,'[1]data aktuální'!$A$1:$DI$10000,27,0)))</f>
        <v>70</v>
      </c>
      <c r="I49" s="35" t="str">
        <f>IF((VLOOKUP($A49,'[1]data aktuální'!$A$1:$DI$10000,28,0))=0,"",(VLOOKUP($A49,'[1]data aktuální'!$A$1:$DI$10000,28,0)))</f>
        <v/>
      </c>
      <c r="J49" s="35" t="str">
        <f>IF((VLOOKUP($A49,'[1]data aktuální'!$A$1:$DI$10000,29,0))=0,"",(VLOOKUP($A49,'[1]data aktuální'!$A$1:$DI$10000,29,0)))</f>
        <v/>
      </c>
      <c r="K49" s="35" t="str">
        <f>IF((VLOOKUP($A49,'[1]data aktuální'!$A$1:$DI$10000,30,0))=0,"",(VLOOKUP($A49,'[1]data aktuální'!$A$1:$DI$10000,30,0)))</f>
        <v/>
      </c>
      <c r="L49" s="35">
        <f>IF((VLOOKUP($A49,'[1]data aktuální'!$A$1:$DI$10000,32,0))=0,"",(VLOOKUP($A49,'[1]data aktuální'!$A$1:$DI$10000,32,0)))</f>
        <v>15</v>
      </c>
      <c r="M49" s="35" t="str">
        <f>IF((VLOOKUP($A49,'[1]data aktuální'!$A$1:$DI$10000,33,0))=0,"",(VLOOKUP($A49,'[1]data aktuální'!$A$1:$DI$10000,33,0)))</f>
        <v/>
      </c>
      <c r="N49" s="35" t="str">
        <f>IF((VLOOKUP($A49,'[1]data aktuální'!$A$1:$DI$10000,34,0))=0,"",(VLOOKUP($A49,'[1]data aktuální'!$A$1:$DI$10000,34,0)))</f>
        <v/>
      </c>
      <c r="O49" s="35" t="str">
        <f>IF((VLOOKUP($A49,'[1]data aktuální'!$A$1:$DI$10000,35,0))=0,"",(VLOOKUP($A49,'[1]data aktuální'!$A$1:$DI$10000,35,0)))</f>
        <v/>
      </c>
      <c r="P49" s="35">
        <f>IF((VLOOKUP($A49,'[1]data aktuální'!$A$1:$DI$10000,37,0))=0,"",(VLOOKUP($A49,'[1]data aktuální'!$A$1:$DI$10000,37,0)))</f>
        <v>15</v>
      </c>
      <c r="Q49" s="35" t="str">
        <f>IF((VLOOKUP($A49,'[1]data aktuální'!$A$1:$DI$10000,38,0))=0,"",(VLOOKUP($A49,'[1]data aktuální'!$A$1:$DI$10000,38,0)))</f>
        <v/>
      </c>
      <c r="R49" s="35" t="str">
        <f>IF((VLOOKUP($A49,'[1]data aktuální'!$A$1:$DI$10000,39,0))=0,"",(VLOOKUP($A49,'[1]data aktuální'!$A$1:$DI$10000,39,0)))</f>
        <v/>
      </c>
      <c r="S49" s="35" t="str">
        <f>IF((VLOOKUP($A49,'[1]data aktuální'!$A$1:$DI$10000,40,0))=0,"",(VLOOKUP($A49,'[1]data aktuální'!$A$1:$DI$10000,40,0)))</f>
        <v/>
      </c>
      <c r="T49" s="35" t="str">
        <f>IF((VLOOKUP($A49,'[1]data aktuální'!$A$1:$DI$10000,42,0))=0,"",(VLOOKUP($A49,'[1]data aktuální'!$A$1:$DI$10000,42,0)))</f>
        <v/>
      </c>
      <c r="U49" s="35" t="str">
        <f>IF((VLOOKUP($A49,'[1]data aktuální'!$A$1:$DI$10000,43,0))=0,"",(VLOOKUP($A49,'[1]data aktuální'!$A$1:$DI$10000,43,0)))</f>
        <v/>
      </c>
      <c r="V49" s="35" t="str">
        <f>IF((VLOOKUP($A49,'[1]data aktuální'!$A$1:$DI$10000,44,0))=0,"",(VLOOKUP($A49,'[1]data aktuální'!$A$1:$DI$10000,44,0)))</f>
        <v/>
      </c>
      <c r="W49" s="35" t="str">
        <f>IF((VLOOKUP($A49,'[1]data aktuální'!$A$1:$DI$10000,45,0))=0,"",(VLOOKUP($A49,'[1]data aktuální'!$A$1:$DI$10000,45,0)))</f>
        <v/>
      </c>
      <c r="X49" s="35" t="str">
        <f>IF((VLOOKUP($A49,'[1]data aktuální'!$A$1:$DI$10000,47,0))=0,"",(VLOOKUP($A49,'[1]data aktuální'!$A$1:$DI$10000,47,0)))</f>
        <v/>
      </c>
      <c r="Y49" s="35" t="str">
        <f>IF((VLOOKUP($A49,'[1]data aktuální'!$A$1:$DI$10000,48,0))=0,"",(VLOOKUP($A49,'[1]data aktuální'!$A$1:$DI$10000,48,0)))</f>
        <v/>
      </c>
      <c r="Z49" s="35" t="str">
        <f>IF((VLOOKUP($A49,'[1]data aktuální'!$A$1:$DI$10000,49,0))=0,"",(VLOOKUP($A49,'[1]data aktuální'!$A$1:$DI$10000,49,0)))</f>
        <v/>
      </c>
      <c r="AA49" s="35" t="str">
        <f>IF((VLOOKUP($A49,'[1]data aktuální'!$A$1:$DI$10000,50,0))=0,"",(VLOOKUP($A49,'[1]data aktuální'!$A$1:$DI$10000,50,0)))</f>
        <v/>
      </c>
      <c r="AB49" s="35" t="str">
        <f>IF((VLOOKUP($A49,'[1]data aktuální'!$A$1:$DI$10000,52,0))=0,"",(VLOOKUP($A49,'[1]data aktuální'!$A$1:$DI$10000,52,0)))</f>
        <v/>
      </c>
      <c r="AC49" s="35" t="str">
        <f>IF((VLOOKUP($A49,'[1]data aktuální'!$A$1:$DI$10000,53,0))=0,"",(VLOOKUP($A49,'[1]data aktuální'!$A$1:$DI$10000,53,0)))</f>
        <v/>
      </c>
      <c r="AD49" s="35" t="str">
        <f>IF((VLOOKUP($A49,'[1]data aktuální'!$A$1:$DI$10000,54,0))=0,"",(VLOOKUP($A49,'[1]data aktuální'!$A$1:$DI$10000,54,0)))</f>
        <v/>
      </c>
      <c r="AE49" s="35" t="str">
        <f>IF((VLOOKUP($A49,'[1]data aktuální'!$A$1:$DI$10000,55,0))=0,"",(VLOOKUP($A49,'[1]data aktuální'!$A$1:$DI$10000,55,0)))</f>
        <v/>
      </c>
      <c r="AF49" s="35" t="str">
        <f>IF((VLOOKUP($A49,'[1]data aktuální'!$A$1:$DI$10000,57,0))=0,"",(VLOOKUP($A49,'[1]data aktuální'!$A$1:$DI$10000,57,0)))</f>
        <v/>
      </c>
      <c r="AG49" s="35" t="str">
        <f>IF((VLOOKUP($A49,'[1]data aktuální'!$A$1:$DI$10000,58,0))=0,"",(VLOOKUP($A49,'[1]data aktuální'!$A$1:$DI$10000,58,0)))</f>
        <v/>
      </c>
      <c r="AH49" s="35" t="str">
        <f>IF((VLOOKUP($A49,'[1]data aktuální'!$A$1:$DI$10000,59,0))=0,"",(VLOOKUP($A49,'[1]data aktuální'!$A$1:$DI$10000,59,0)))</f>
        <v/>
      </c>
      <c r="AI49" s="35" t="str">
        <f>IF((VLOOKUP($A49,'[1]data aktuální'!$A$1:$DI$10000,60,0))=0,"",(VLOOKUP($A49,'[1]data aktuální'!$A$1:$DI$10000,60,0)))</f>
        <v/>
      </c>
      <c r="AJ49" s="35" t="str">
        <f>IF((VLOOKUP($A49,'[1]data aktuální'!$A$1:$DI$10000,62,0))=0,"",(VLOOKUP($A49,'[1]data aktuální'!$A$1:$DI$10000,62,0)))</f>
        <v/>
      </c>
      <c r="AK49" s="35" t="str">
        <f>IF((VLOOKUP($A49,'[1]data aktuální'!$A$1:$DI$10000,63,0))=0,"",(VLOOKUP($A49,'[1]data aktuální'!$A$1:$DI$10000,63,0)))</f>
        <v/>
      </c>
      <c r="AL49" s="35" t="str">
        <f>IF((VLOOKUP($A49,'[1]data aktuální'!$A$1:$DI$10000,64,0))=0,"",(VLOOKUP($A49,'[1]data aktuální'!$A$1:$DI$10000,64,0)))</f>
        <v/>
      </c>
      <c r="AM49" s="35" t="str">
        <f>IF((VLOOKUP($A49,'[1]data aktuální'!$A$1:$DI$10000,65,0))=0,"",(VLOOKUP($A49,'[1]data aktuální'!$A$1:$DI$10000,65,0)))</f>
        <v/>
      </c>
      <c r="AN49" s="33" t="str">
        <f>VLOOKUP(A49,'[1]data aktuální'!$A$2:$DI$10000,113,0)</f>
        <v>20-50 tis.m3</v>
      </c>
    </row>
    <row r="50" spans="1:40" s="36" customFormat="1" x14ac:dyDescent="0.25">
      <c r="A50" s="36">
        <v>353</v>
      </c>
      <c r="B50" s="53" t="str">
        <f>(VLOOKUP($A50,'[1]data aktuální'!$A$1:$DI$10000,3,0))</f>
        <v>26060701</v>
      </c>
      <c r="C50" s="55" t="str">
        <f>(VLOOKUP($A50,'[1]data aktuální'!$A$1:$DI$10000,7,0))</f>
        <v>Wotan Forest, a.s.</v>
      </c>
      <c r="D50" s="55" t="str">
        <f>IF((VLOOKUP($A50,'[1]data aktuální'!$A$1:$DI$10000,14,0))=0,"",(VLOOKUP($A50,'[1]data aktuální'!$A$1:$DI$10000,14,0)))</f>
        <v>Borohrádek</v>
      </c>
      <c r="E50" s="57">
        <f>(VLOOKUP($A50,'[1]data aktuální'!$A$1:$DI$10000,22,0))</f>
        <v>29708</v>
      </c>
      <c r="F50" s="57">
        <f>(VLOOKUP($A50,'[1]data aktuální'!$A$1:$DI$10000,23,0))</f>
        <v>24312</v>
      </c>
      <c r="G50" s="57">
        <f>(VLOOKUP($A50,'[1]data aktuální'!$A$1:$DI$10000,24,0))</f>
        <v>29141</v>
      </c>
      <c r="H50" s="59" t="str">
        <f>IF((VLOOKUP($A50,'[1]data aktuální'!$A$1:$DI$10000,27,0))=0,"",(VLOOKUP($A50,'[1]data aktuální'!$A$1:$DI$10000,27,0)))</f>
        <v/>
      </c>
      <c r="I50" s="59" t="str">
        <f>IF((VLOOKUP($A50,'[1]data aktuální'!$A$1:$DI$10000,28,0))=0,"",(VLOOKUP($A50,'[1]data aktuální'!$A$1:$DI$10000,28,0)))</f>
        <v/>
      </c>
      <c r="J50" s="59">
        <f>IF((VLOOKUP($A50,'[1]data aktuální'!$A$1:$DI$10000,29,0))=0,"",(VLOOKUP($A50,'[1]data aktuální'!$A$1:$DI$10000,29,0)))</f>
        <v>65</v>
      </c>
      <c r="K50" s="59" t="str">
        <f>IF((VLOOKUP($A50,'[1]data aktuální'!$A$1:$DI$10000,30,0))=0,"",(VLOOKUP($A50,'[1]data aktuální'!$A$1:$DI$10000,30,0)))</f>
        <v/>
      </c>
      <c r="L50" s="59" t="str">
        <f>IF((VLOOKUP($A50,'[1]data aktuální'!$A$1:$DI$10000,32,0))=0,"",(VLOOKUP($A50,'[1]data aktuální'!$A$1:$DI$10000,32,0)))</f>
        <v/>
      </c>
      <c r="M50" s="59" t="str">
        <f>IF((VLOOKUP($A50,'[1]data aktuální'!$A$1:$DI$10000,33,0))=0,"",(VLOOKUP($A50,'[1]data aktuální'!$A$1:$DI$10000,33,0)))</f>
        <v/>
      </c>
      <c r="N50" s="59">
        <f>IF((VLOOKUP($A50,'[1]data aktuální'!$A$1:$DI$10000,34,0))=0,"",(VLOOKUP($A50,'[1]data aktuální'!$A$1:$DI$10000,34,0)))</f>
        <v>35</v>
      </c>
      <c r="O50" s="59" t="str">
        <f>IF((VLOOKUP($A50,'[1]data aktuální'!$A$1:$DI$10000,35,0))=0,"",(VLOOKUP($A50,'[1]data aktuální'!$A$1:$DI$10000,35,0)))</f>
        <v/>
      </c>
      <c r="P50" s="59" t="str">
        <f>IF((VLOOKUP($A50,'[1]data aktuální'!$A$1:$DI$10000,37,0))=0,"",(VLOOKUP($A50,'[1]data aktuální'!$A$1:$DI$10000,37,0)))</f>
        <v/>
      </c>
      <c r="Q50" s="59" t="str">
        <f>IF((VLOOKUP($A50,'[1]data aktuální'!$A$1:$DI$10000,38,0))=0,"",(VLOOKUP($A50,'[1]data aktuální'!$A$1:$DI$10000,38,0)))</f>
        <v/>
      </c>
      <c r="R50" s="59" t="str">
        <f>IF((VLOOKUP($A50,'[1]data aktuální'!$A$1:$DI$10000,39,0))=0,"",(VLOOKUP($A50,'[1]data aktuální'!$A$1:$DI$10000,39,0)))</f>
        <v/>
      </c>
      <c r="S50" s="59" t="str">
        <f>IF((VLOOKUP($A50,'[1]data aktuální'!$A$1:$DI$10000,40,0))=0,"",(VLOOKUP($A50,'[1]data aktuální'!$A$1:$DI$10000,40,0)))</f>
        <v/>
      </c>
      <c r="T50" s="59" t="str">
        <f>IF((VLOOKUP($A50,'[1]data aktuální'!$A$1:$DI$10000,42,0))=0,"",(VLOOKUP($A50,'[1]data aktuální'!$A$1:$DI$10000,42,0)))</f>
        <v/>
      </c>
      <c r="U50" s="59" t="str">
        <f>IF((VLOOKUP($A50,'[1]data aktuální'!$A$1:$DI$10000,43,0))=0,"",(VLOOKUP($A50,'[1]data aktuální'!$A$1:$DI$10000,43,0)))</f>
        <v/>
      </c>
      <c r="V50" s="59" t="str">
        <f>IF((VLOOKUP($A50,'[1]data aktuální'!$A$1:$DI$10000,44,0))=0,"",(VLOOKUP($A50,'[1]data aktuální'!$A$1:$DI$10000,44,0)))</f>
        <v/>
      </c>
      <c r="W50" s="59" t="str">
        <f>IF((VLOOKUP($A50,'[1]data aktuální'!$A$1:$DI$10000,45,0))=0,"",(VLOOKUP($A50,'[1]data aktuální'!$A$1:$DI$10000,45,0)))</f>
        <v/>
      </c>
      <c r="X50" s="59" t="str">
        <f>IF((VLOOKUP($A50,'[1]data aktuální'!$A$1:$DI$10000,47,0))=0,"",(VLOOKUP($A50,'[1]data aktuální'!$A$1:$DI$10000,47,0)))</f>
        <v/>
      </c>
      <c r="Y50" s="59" t="str">
        <f>IF((VLOOKUP($A50,'[1]data aktuální'!$A$1:$DI$10000,48,0))=0,"",(VLOOKUP($A50,'[1]data aktuální'!$A$1:$DI$10000,48,0)))</f>
        <v/>
      </c>
      <c r="Z50" s="59" t="str">
        <f>IF((VLOOKUP($A50,'[1]data aktuální'!$A$1:$DI$10000,49,0))=0,"",(VLOOKUP($A50,'[1]data aktuální'!$A$1:$DI$10000,49,0)))</f>
        <v/>
      </c>
      <c r="AA50" s="59" t="str">
        <f>IF((VLOOKUP($A50,'[1]data aktuální'!$A$1:$DI$10000,50,0))=0,"",(VLOOKUP($A50,'[1]data aktuální'!$A$1:$DI$10000,50,0)))</f>
        <v/>
      </c>
      <c r="AB50" s="59" t="str">
        <f>IF((VLOOKUP($A50,'[1]data aktuální'!$A$1:$DI$10000,52,0))=0,"",(VLOOKUP($A50,'[1]data aktuální'!$A$1:$DI$10000,52,0)))</f>
        <v/>
      </c>
      <c r="AC50" s="59" t="str">
        <f>IF((VLOOKUP($A50,'[1]data aktuální'!$A$1:$DI$10000,53,0))=0,"",(VLOOKUP($A50,'[1]data aktuální'!$A$1:$DI$10000,53,0)))</f>
        <v/>
      </c>
      <c r="AD50" s="59" t="str">
        <f>IF((VLOOKUP($A50,'[1]data aktuální'!$A$1:$DI$10000,54,0))=0,"",(VLOOKUP($A50,'[1]data aktuální'!$A$1:$DI$10000,54,0)))</f>
        <v/>
      </c>
      <c r="AE50" s="59" t="str">
        <f>IF((VLOOKUP($A50,'[1]data aktuální'!$A$1:$DI$10000,55,0))=0,"",(VLOOKUP($A50,'[1]data aktuální'!$A$1:$DI$10000,55,0)))</f>
        <v/>
      </c>
      <c r="AF50" s="59" t="str">
        <f>IF((VLOOKUP($A50,'[1]data aktuální'!$A$1:$DI$10000,57,0))=0,"",(VLOOKUP($A50,'[1]data aktuální'!$A$1:$DI$10000,57,0)))</f>
        <v/>
      </c>
      <c r="AG50" s="59" t="str">
        <f>IF((VLOOKUP($A50,'[1]data aktuální'!$A$1:$DI$10000,58,0))=0,"",(VLOOKUP($A50,'[1]data aktuální'!$A$1:$DI$10000,58,0)))</f>
        <v/>
      </c>
      <c r="AH50" s="59" t="str">
        <f>IF((VLOOKUP($A50,'[1]data aktuální'!$A$1:$DI$10000,59,0))=0,"",(VLOOKUP($A50,'[1]data aktuální'!$A$1:$DI$10000,59,0)))</f>
        <v/>
      </c>
      <c r="AI50" s="59" t="str">
        <f>IF((VLOOKUP($A50,'[1]data aktuální'!$A$1:$DI$10000,60,0))=0,"",(VLOOKUP($A50,'[1]data aktuální'!$A$1:$DI$10000,60,0)))</f>
        <v/>
      </c>
      <c r="AJ50" s="59" t="str">
        <f>IF((VLOOKUP($A50,'[1]data aktuální'!$A$1:$DI$10000,62,0))=0,"",(VLOOKUP($A50,'[1]data aktuální'!$A$1:$DI$10000,62,0)))</f>
        <v/>
      </c>
      <c r="AK50" s="59" t="str">
        <f>IF((VLOOKUP($A50,'[1]data aktuální'!$A$1:$DI$10000,63,0))=0,"",(VLOOKUP($A50,'[1]data aktuální'!$A$1:$DI$10000,63,0)))</f>
        <v/>
      </c>
      <c r="AL50" s="59" t="str">
        <f>IF((VLOOKUP($A50,'[1]data aktuální'!$A$1:$DI$10000,64,0))=0,"",(VLOOKUP($A50,'[1]data aktuální'!$A$1:$DI$10000,64,0)))</f>
        <v/>
      </c>
      <c r="AM50" s="59" t="str">
        <f>IF((VLOOKUP($A50,'[1]data aktuální'!$A$1:$DI$10000,65,0))=0,"",(VLOOKUP($A50,'[1]data aktuální'!$A$1:$DI$10000,65,0)))</f>
        <v/>
      </c>
      <c r="AN50" s="55" t="str">
        <f>VLOOKUP(A50,'[1]data aktuální'!$A$2:$DI$10000,113,0)</f>
        <v>20-50 tis.m3</v>
      </c>
    </row>
    <row r="51" spans="1:40" x14ac:dyDescent="0.25">
      <c r="A51" s="74">
        <v>179</v>
      </c>
      <c r="B51" s="52" t="str">
        <f>(VLOOKUP($A51,'[1]data aktuální'!$A$1:$DI$10000,3,0))</f>
        <v>06386920</v>
      </c>
      <c r="C51" s="33" t="str">
        <f>(VLOOKUP($A51,'[1]data aktuální'!$A$1:$DI$10000,7,0))</f>
        <v>Dřevosklad Vizovice s.r.o.</v>
      </c>
      <c r="D51" s="33" t="str">
        <f>IF((VLOOKUP($A51,'[1]data aktuální'!$A$1:$DI$10000,14,0))=0,"",(VLOOKUP($A51,'[1]data aktuální'!$A$1:$DI$10000,14,0)))</f>
        <v/>
      </c>
      <c r="E51" s="34">
        <f>(VLOOKUP($A51,'[1]data aktuální'!$A$1:$DI$10000,22,0))</f>
        <v>28800</v>
      </c>
      <c r="F51" s="34">
        <f>(VLOOKUP($A51,'[1]data aktuální'!$A$1:$DI$10000,23,0))</f>
        <v>28000</v>
      </c>
      <c r="G51" s="34">
        <f>(VLOOKUP($A51,'[1]data aktuální'!$A$1:$DI$10000,24,0))</f>
        <v>28000</v>
      </c>
      <c r="H51" s="35">
        <f>IF((VLOOKUP($A51,'[1]data aktuální'!$A$1:$DI$10000,27,0))=0,"",(VLOOKUP($A51,'[1]data aktuální'!$A$1:$DI$10000,27,0)))</f>
        <v>35</v>
      </c>
      <c r="I51" s="35">
        <f>IF((VLOOKUP($A51,'[1]data aktuální'!$A$1:$DI$10000,28,0))=0,"",(VLOOKUP($A51,'[1]data aktuální'!$A$1:$DI$10000,28,0)))</f>
        <v>54</v>
      </c>
      <c r="J51" s="35">
        <f>IF((VLOOKUP($A51,'[1]data aktuální'!$A$1:$DI$10000,29,0))=0,"",(VLOOKUP($A51,'[1]data aktuální'!$A$1:$DI$10000,29,0)))</f>
        <v>4</v>
      </c>
      <c r="K51" s="35">
        <f>IF((VLOOKUP($A51,'[1]data aktuální'!$A$1:$DI$10000,30,0))=0,"",(VLOOKUP($A51,'[1]data aktuální'!$A$1:$DI$10000,30,0)))</f>
        <v>1</v>
      </c>
      <c r="L51" s="35" t="str">
        <f>IF((VLOOKUP($A51,'[1]data aktuální'!$A$1:$DI$10000,32,0))=0,"",(VLOOKUP($A51,'[1]data aktuální'!$A$1:$DI$10000,32,0)))</f>
        <v/>
      </c>
      <c r="M51" s="35">
        <f>IF((VLOOKUP($A51,'[1]data aktuální'!$A$1:$DI$10000,33,0))=0,"",(VLOOKUP($A51,'[1]data aktuální'!$A$1:$DI$10000,33,0)))</f>
        <v>1</v>
      </c>
      <c r="N51" s="35">
        <f>IF((VLOOKUP($A51,'[1]data aktuální'!$A$1:$DI$10000,34,0))=0,"",(VLOOKUP($A51,'[1]data aktuální'!$A$1:$DI$10000,34,0)))</f>
        <v>1</v>
      </c>
      <c r="O51" s="35" t="str">
        <f>IF((VLOOKUP($A51,'[1]data aktuální'!$A$1:$DI$10000,35,0))=0,"",(VLOOKUP($A51,'[1]data aktuální'!$A$1:$DI$10000,35,0)))</f>
        <v/>
      </c>
      <c r="P51" s="35" t="str">
        <f>IF((VLOOKUP($A51,'[1]data aktuální'!$A$1:$DI$10000,37,0))=0,"",(VLOOKUP($A51,'[1]data aktuální'!$A$1:$DI$10000,37,0)))</f>
        <v/>
      </c>
      <c r="Q51" s="35">
        <f>IF((VLOOKUP($A51,'[1]data aktuální'!$A$1:$DI$10000,38,0))=0,"",(VLOOKUP($A51,'[1]data aktuální'!$A$1:$DI$10000,38,0)))</f>
        <v>1</v>
      </c>
      <c r="R51" s="35">
        <f>IF((VLOOKUP($A51,'[1]data aktuální'!$A$1:$DI$10000,39,0))=0,"",(VLOOKUP($A51,'[1]data aktuální'!$A$1:$DI$10000,39,0)))</f>
        <v>1</v>
      </c>
      <c r="S51" s="35" t="str">
        <f>IF((VLOOKUP($A51,'[1]data aktuální'!$A$1:$DI$10000,40,0))=0,"",(VLOOKUP($A51,'[1]data aktuální'!$A$1:$DI$10000,40,0)))</f>
        <v/>
      </c>
      <c r="T51" s="35" t="str">
        <f>IF((VLOOKUP($A51,'[1]data aktuální'!$A$1:$DI$10000,42,0))=0,"",(VLOOKUP($A51,'[1]data aktuální'!$A$1:$DI$10000,42,0)))</f>
        <v/>
      </c>
      <c r="U51" s="35">
        <f>IF((VLOOKUP($A51,'[1]data aktuální'!$A$1:$DI$10000,43,0))=0,"",(VLOOKUP($A51,'[1]data aktuální'!$A$1:$DI$10000,43,0)))</f>
        <v>1</v>
      </c>
      <c r="V51" s="35" t="str">
        <f>IF((VLOOKUP($A51,'[1]data aktuální'!$A$1:$DI$10000,44,0))=0,"",(VLOOKUP($A51,'[1]data aktuální'!$A$1:$DI$10000,44,0)))</f>
        <v/>
      </c>
      <c r="W51" s="35" t="str">
        <f>IF((VLOOKUP($A51,'[1]data aktuální'!$A$1:$DI$10000,45,0))=0,"",(VLOOKUP($A51,'[1]data aktuální'!$A$1:$DI$10000,45,0)))</f>
        <v/>
      </c>
      <c r="X51" s="35" t="str">
        <f>IF((VLOOKUP($A51,'[1]data aktuální'!$A$1:$DI$10000,47,0))=0,"",(VLOOKUP($A51,'[1]data aktuální'!$A$1:$DI$10000,47,0)))</f>
        <v/>
      </c>
      <c r="Y51" s="35">
        <f>IF((VLOOKUP($A51,'[1]data aktuální'!$A$1:$DI$10000,48,0))=0,"",(VLOOKUP($A51,'[1]data aktuální'!$A$1:$DI$10000,48,0)))</f>
        <v>1</v>
      </c>
      <c r="Z51" s="35" t="str">
        <f>IF((VLOOKUP($A51,'[1]data aktuální'!$A$1:$DI$10000,49,0))=0,"",(VLOOKUP($A51,'[1]data aktuální'!$A$1:$DI$10000,49,0)))</f>
        <v/>
      </c>
      <c r="AA51" s="35" t="str">
        <f>IF((VLOOKUP($A51,'[1]data aktuální'!$A$1:$DI$10000,50,0))=0,"",(VLOOKUP($A51,'[1]data aktuální'!$A$1:$DI$10000,50,0)))</f>
        <v/>
      </c>
      <c r="AB51" s="35" t="str">
        <f>IF((VLOOKUP($A51,'[1]data aktuální'!$A$1:$DI$10000,52,0))=0,"",(VLOOKUP($A51,'[1]data aktuální'!$A$1:$DI$10000,52,0)))</f>
        <v/>
      </c>
      <c r="AC51" s="35" t="str">
        <f>IF((VLOOKUP($A51,'[1]data aktuální'!$A$1:$DI$10000,53,0))=0,"",(VLOOKUP($A51,'[1]data aktuální'!$A$1:$DI$10000,53,0)))</f>
        <v/>
      </c>
      <c r="AD51" s="35" t="str">
        <f>IF((VLOOKUP($A51,'[1]data aktuální'!$A$1:$DI$10000,54,0))=0,"",(VLOOKUP($A51,'[1]data aktuální'!$A$1:$DI$10000,54,0)))</f>
        <v/>
      </c>
      <c r="AE51" s="35" t="str">
        <f>IF((VLOOKUP($A51,'[1]data aktuální'!$A$1:$DI$10000,55,0))=0,"",(VLOOKUP($A51,'[1]data aktuální'!$A$1:$DI$10000,55,0)))</f>
        <v/>
      </c>
      <c r="AF51" s="35" t="str">
        <f>IF((VLOOKUP($A51,'[1]data aktuální'!$A$1:$DI$10000,57,0))=0,"",(VLOOKUP($A51,'[1]data aktuální'!$A$1:$DI$10000,57,0)))</f>
        <v/>
      </c>
      <c r="AG51" s="35" t="str">
        <f>IF((VLOOKUP($A51,'[1]data aktuální'!$A$1:$DI$10000,58,0))=0,"",(VLOOKUP($A51,'[1]data aktuální'!$A$1:$DI$10000,58,0)))</f>
        <v/>
      </c>
      <c r="AH51" s="35" t="str">
        <f>IF((VLOOKUP($A51,'[1]data aktuální'!$A$1:$DI$10000,59,0))=0,"",(VLOOKUP($A51,'[1]data aktuální'!$A$1:$DI$10000,59,0)))</f>
        <v/>
      </c>
      <c r="AI51" s="35" t="str">
        <f>IF((VLOOKUP($A51,'[1]data aktuální'!$A$1:$DI$10000,60,0))=0,"",(VLOOKUP($A51,'[1]data aktuální'!$A$1:$DI$10000,60,0)))</f>
        <v/>
      </c>
      <c r="AJ51" s="35" t="str">
        <f>IF((VLOOKUP($A51,'[1]data aktuální'!$A$1:$DI$10000,62,0))=0,"",(VLOOKUP($A51,'[1]data aktuální'!$A$1:$DI$10000,62,0)))</f>
        <v/>
      </c>
      <c r="AK51" s="35" t="str">
        <f>IF((VLOOKUP($A51,'[1]data aktuální'!$A$1:$DI$10000,63,0))=0,"",(VLOOKUP($A51,'[1]data aktuální'!$A$1:$DI$10000,63,0)))</f>
        <v/>
      </c>
      <c r="AL51" s="35" t="str">
        <f>IF((VLOOKUP($A51,'[1]data aktuální'!$A$1:$DI$10000,64,0))=0,"",(VLOOKUP($A51,'[1]data aktuální'!$A$1:$DI$10000,64,0)))</f>
        <v/>
      </c>
      <c r="AM51" s="35" t="str">
        <f>IF((VLOOKUP($A51,'[1]data aktuální'!$A$1:$DI$10000,65,0))=0,"",(VLOOKUP($A51,'[1]data aktuální'!$A$1:$DI$10000,65,0)))</f>
        <v/>
      </c>
      <c r="AN51" s="33" t="str">
        <f>VLOOKUP(A51,'[1]data aktuální'!$A$2:$DI$10000,113,0)</f>
        <v>20-50 tis.m3</v>
      </c>
    </row>
    <row r="52" spans="1:40" x14ac:dyDescent="0.25">
      <c r="A52" s="74">
        <v>371</v>
      </c>
      <c r="B52" s="54" t="str">
        <f>(VLOOKUP($A52,'[1]data aktuální'!$A$1:$DI$10000,3,0))</f>
        <v>25351591</v>
      </c>
      <c r="C52" s="56" t="str">
        <f>(VLOOKUP($A52,'[1]data aktuální'!$A$1:$DI$10000,7,0))</f>
        <v>Pila Tetčice, a.s.</v>
      </c>
      <c r="D52" s="56" t="str">
        <f>IF((VLOOKUP($A52,'[1]data aktuální'!$A$1:$DI$10000,14,0))=0,"",(VLOOKUP($A52,'[1]data aktuální'!$A$1:$DI$10000,14,0)))</f>
        <v/>
      </c>
      <c r="E52" s="58">
        <f>(VLOOKUP($A52,'[1]data aktuální'!$A$1:$DI$10000,22,0))</f>
        <v>34000</v>
      </c>
      <c r="F52" s="58">
        <f>(VLOOKUP($A52,'[1]data aktuální'!$A$1:$DI$10000,23,0))</f>
        <v>28000</v>
      </c>
      <c r="G52" s="58">
        <f>(VLOOKUP($A52,'[1]data aktuální'!$A$1:$DI$10000,24,0))</f>
        <v>28000</v>
      </c>
      <c r="H52" s="60">
        <f>IF((VLOOKUP($A52,'[1]data aktuální'!$A$1:$DI$10000,27,0))=0,"",(VLOOKUP($A52,'[1]data aktuální'!$A$1:$DI$10000,27,0)))</f>
        <v>60</v>
      </c>
      <c r="I52" s="60">
        <f>IF((VLOOKUP($A52,'[1]data aktuální'!$A$1:$DI$10000,28,0))=0,"",(VLOOKUP($A52,'[1]data aktuální'!$A$1:$DI$10000,28,0)))</f>
        <v>5</v>
      </c>
      <c r="J52" s="60">
        <f>IF((VLOOKUP($A52,'[1]data aktuální'!$A$1:$DI$10000,29,0))=0,"",(VLOOKUP($A52,'[1]data aktuální'!$A$1:$DI$10000,29,0)))</f>
        <v>35</v>
      </c>
      <c r="K52" s="60" t="str">
        <f>IF((VLOOKUP($A52,'[1]data aktuální'!$A$1:$DI$10000,30,0))=0,"",(VLOOKUP($A52,'[1]data aktuální'!$A$1:$DI$10000,30,0)))</f>
        <v/>
      </c>
      <c r="L52" s="60" t="str">
        <f>IF((VLOOKUP($A52,'[1]data aktuální'!$A$1:$DI$10000,32,0))=0,"",(VLOOKUP($A52,'[1]data aktuální'!$A$1:$DI$10000,32,0)))</f>
        <v/>
      </c>
      <c r="M52" s="60" t="str">
        <f>IF((VLOOKUP($A52,'[1]data aktuální'!$A$1:$DI$10000,33,0))=0,"",(VLOOKUP($A52,'[1]data aktuální'!$A$1:$DI$10000,33,0)))</f>
        <v/>
      </c>
      <c r="N52" s="60" t="str">
        <f>IF((VLOOKUP($A52,'[1]data aktuální'!$A$1:$DI$10000,34,0))=0,"",(VLOOKUP($A52,'[1]data aktuální'!$A$1:$DI$10000,34,0)))</f>
        <v/>
      </c>
      <c r="O52" s="60" t="str">
        <f>IF((VLOOKUP($A52,'[1]data aktuální'!$A$1:$DI$10000,35,0))=0,"",(VLOOKUP($A52,'[1]data aktuální'!$A$1:$DI$10000,35,0)))</f>
        <v/>
      </c>
      <c r="P52" s="60" t="str">
        <f>IF((VLOOKUP($A52,'[1]data aktuální'!$A$1:$DI$10000,37,0))=0,"",(VLOOKUP($A52,'[1]data aktuální'!$A$1:$DI$10000,37,0)))</f>
        <v/>
      </c>
      <c r="Q52" s="60" t="str">
        <f>IF((VLOOKUP($A52,'[1]data aktuální'!$A$1:$DI$10000,38,0))=0,"",(VLOOKUP($A52,'[1]data aktuální'!$A$1:$DI$10000,38,0)))</f>
        <v/>
      </c>
      <c r="R52" s="60" t="str">
        <f>IF((VLOOKUP($A52,'[1]data aktuální'!$A$1:$DI$10000,39,0))=0,"",(VLOOKUP($A52,'[1]data aktuální'!$A$1:$DI$10000,39,0)))</f>
        <v/>
      </c>
      <c r="S52" s="60" t="str">
        <f>IF((VLOOKUP($A52,'[1]data aktuální'!$A$1:$DI$10000,40,0))=0,"",(VLOOKUP($A52,'[1]data aktuální'!$A$1:$DI$10000,40,0)))</f>
        <v/>
      </c>
      <c r="T52" s="60" t="str">
        <f>IF((VLOOKUP($A52,'[1]data aktuální'!$A$1:$DI$10000,42,0))=0,"",(VLOOKUP($A52,'[1]data aktuální'!$A$1:$DI$10000,42,0)))</f>
        <v/>
      </c>
      <c r="U52" s="60" t="str">
        <f>IF((VLOOKUP($A52,'[1]data aktuální'!$A$1:$DI$10000,43,0))=0,"",(VLOOKUP($A52,'[1]data aktuální'!$A$1:$DI$10000,43,0)))</f>
        <v/>
      </c>
      <c r="V52" s="60" t="str">
        <f>IF((VLOOKUP($A52,'[1]data aktuální'!$A$1:$DI$10000,44,0))=0,"",(VLOOKUP($A52,'[1]data aktuální'!$A$1:$DI$10000,44,0)))</f>
        <v/>
      </c>
      <c r="W52" s="60" t="str">
        <f>IF((VLOOKUP($A52,'[1]data aktuální'!$A$1:$DI$10000,45,0))=0,"",(VLOOKUP($A52,'[1]data aktuální'!$A$1:$DI$10000,45,0)))</f>
        <v/>
      </c>
      <c r="X52" s="60" t="str">
        <f>IF((VLOOKUP($A52,'[1]data aktuální'!$A$1:$DI$10000,47,0))=0,"",(VLOOKUP($A52,'[1]data aktuální'!$A$1:$DI$10000,47,0)))</f>
        <v/>
      </c>
      <c r="Y52" s="60" t="str">
        <f>IF((VLOOKUP($A52,'[1]data aktuální'!$A$1:$DI$10000,48,0))=0,"",(VLOOKUP($A52,'[1]data aktuální'!$A$1:$DI$10000,48,0)))</f>
        <v/>
      </c>
      <c r="Z52" s="60" t="str">
        <f>IF((VLOOKUP($A52,'[1]data aktuální'!$A$1:$DI$10000,49,0))=0,"",(VLOOKUP($A52,'[1]data aktuální'!$A$1:$DI$10000,49,0)))</f>
        <v/>
      </c>
      <c r="AA52" s="60" t="str">
        <f>IF((VLOOKUP($A52,'[1]data aktuální'!$A$1:$DI$10000,50,0))=0,"",(VLOOKUP($A52,'[1]data aktuální'!$A$1:$DI$10000,50,0)))</f>
        <v/>
      </c>
      <c r="AB52" s="60" t="str">
        <f>IF((VLOOKUP($A52,'[1]data aktuální'!$A$1:$DI$10000,52,0))=0,"",(VLOOKUP($A52,'[1]data aktuální'!$A$1:$DI$10000,52,0)))</f>
        <v/>
      </c>
      <c r="AC52" s="60" t="str">
        <f>IF((VLOOKUP($A52,'[1]data aktuální'!$A$1:$DI$10000,53,0))=0,"",(VLOOKUP($A52,'[1]data aktuální'!$A$1:$DI$10000,53,0)))</f>
        <v/>
      </c>
      <c r="AD52" s="60" t="str">
        <f>IF((VLOOKUP($A52,'[1]data aktuální'!$A$1:$DI$10000,54,0))=0,"",(VLOOKUP($A52,'[1]data aktuální'!$A$1:$DI$10000,54,0)))</f>
        <v/>
      </c>
      <c r="AE52" s="60" t="str">
        <f>IF((VLOOKUP($A52,'[1]data aktuální'!$A$1:$DI$10000,55,0))=0,"",(VLOOKUP($A52,'[1]data aktuální'!$A$1:$DI$10000,55,0)))</f>
        <v/>
      </c>
      <c r="AF52" s="60" t="str">
        <f>IF((VLOOKUP($A52,'[1]data aktuální'!$A$1:$DI$10000,57,0))=0,"",(VLOOKUP($A52,'[1]data aktuální'!$A$1:$DI$10000,57,0)))</f>
        <v/>
      </c>
      <c r="AG52" s="60" t="str">
        <f>IF((VLOOKUP($A52,'[1]data aktuální'!$A$1:$DI$10000,58,0))=0,"",(VLOOKUP($A52,'[1]data aktuální'!$A$1:$DI$10000,58,0)))</f>
        <v/>
      </c>
      <c r="AH52" s="60" t="str">
        <f>IF((VLOOKUP($A52,'[1]data aktuální'!$A$1:$DI$10000,59,0))=0,"",(VLOOKUP($A52,'[1]data aktuální'!$A$1:$DI$10000,59,0)))</f>
        <v/>
      </c>
      <c r="AI52" s="60" t="str">
        <f>IF((VLOOKUP($A52,'[1]data aktuální'!$A$1:$DI$10000,60,0))=0,"",(VLOOKUP($A52,'[1]data aktuální'!$A$1:$DI$10000,60,0)))</f>
        <v/>
      </c>
      <c r="AJ52" s="60" t="str">
        <f>IF((VLOOKUP($A52,'[1]data aktuální'!$A$1:$DI$10000,62,0))=0,"",(VLOOKUP($A52,'[1]data aktuální'!$A$1:$DI$10000,62,0)))</f>
        <v/>
      </c>
      <c r="AK52" s="60" t="str">
        <f>IF((VLOOKUP($A52,'[1]data aktuální'!$A$1:$DI$10000,63,0))=0,"",(VLOOKUP($A52,'[1]data aktuální'!$A$1:$DI$10000,63,0)))</f>
        <v/>
      </c>
      <c r="AL52" s="60" t="str">
        <f>IF((VLOOKUP($A52,'[1]data aktuální'!$A$1:$DI$10000,64,0))=0,"",(VLOOKUP($A52,'[1]data aktuální'!$A$1:$DI$10000,64,0)))</f>
        <v/>
      </c>
      <c r="AM52" s="60" t="str">
        <f>IF((VLOOKUP($A52,'[1]data aktuální'!$A$1:$DI$10000,65,0))=0,"",(VLOOKUP($A52,'[1]data aktuální'!$A$1:$DI$10000,65,0)))</f>
        <v/>
      </c>
      <c r="AN52" s="56" t="str">
        <f>VLOOKUP(A52,'[1]data aktuální'!$A$2:$DI$10000,113,0)</f>
        <v>20-50 tis.m3</v>
      </c>
    </row>
    <row r="53" spans="1:40" s="36" customFormat="1" x14ac:dyDescent="0.25">
      <c r="A53" s="36">
        <v>159</v>
      </c>
      <c r="B53" s="53" t="str">
        <f>(VLOOKUP($A53,'[1]data aktuální'!$A$1:$DI$10000,3,0))</f>
        <v>28061977</v>
      </c>
      <c r="C53" s="55" t="str">
        <f>(VLOOKUP($A53,'[1]data aktuální'!$A$1:$DI$10000,7,0))</f>
        <v>VELIMPEX les s.r.o.</v>
      </c>
      <c r="D53" s="55" t="str">
        <f>IF((VLOOKUP($A53,'[1]data aktuální'!$A$1:$DI$10000,14,0))=0,"",(VLOOKUP($A53,'[1]data aktuální'!$A$1:$DI$10000,14,0)))</f>
        <v/>
      </c>
      <c r="E53" s="57">
        <f>(VLOOKUP($A53,'[1]data aktuální'!$A$1:$DI$10000,22,0))</f>
        <v>25000</v>
      </c>
      <c r="F53" s="57">
        <f>(VLOOKUP($A53,'[1]data aktuální'!$A$1:$DI$10000,23,0))</f>
        <v>27000</v>
      </c>
      <c r="G53" s="57">
        <f>(VLOOKUP($A53,'[1]data aktuální'!$A$1:$DI$10000,24,0))</f>
        <v>27000</v>
      </c>
      <c r="H53" s="59">
        <f>IF((VLOOKUP($A53,'[1]data aktuální'!$A$1:$DI$10000,27,0))=0,"",(VLOOKUP($A53,'[1]data aktuální'!$A$1:$DI$10000,27,0)))</f>
        <v>45</v>
      </c>
      <c r="I53" s="59">
        <f>IF((VLOOKUP($A53,'[1]data aktuální'!$A$1:$DI$10000,28,0))=0,"",(VLOOKUP($A53,'[1]data aktuální'!$A$1:$DI$10000,28,0)))</f>
        <v>30</v>
      </c>
      <c r="J53" s="59" t="str">
        <f>IF((VLOOKUP($A53,'[1]data aktuální'!$A$1:$DI$10000,29,0))=0,"",(VLOOKUP($A53,'[1]data aktuální'!$A$1:$DI$10000,29,0)))</f>
        <v/>
      </c>
      <c r="K53" s="59" t="str">
        <f>IF((VLOOKUP($A53,'[1]data aktuální'!$A$1:$DI$10000,30,0))=0,"",(VLOOKUP($A53,'[1]data aktuální'!$A$1:$DI$10000,30,0)))</f>
        <v/>
      </c>
      <c r="L53" s="59">
        <f>IF((VLOOKUP($A53,'[1]data aktuální'!$A$1:$DI$10000,32,0))=0,"",(VLOOKUP($A53,'[1]data aktuální'!$A$1:$DI$10000,32,0)))</f>
        <v>10</v>
      </c>
      <c r="M53" s="59">
        <f>IF((VLOOKUP($A53,'[1]data aktuální'!$A$1:$DI$10000,33,0))=0,"",(VLOOKUP($A53,'[1]data aktuální'!$A$1:$DI$10000,33,0)))</f>
        <v>15</v>
      </c>
      <c r="N53" s="59" t="str">
        <f>IF((VLOOKUP($A53,'[1]data aktuální'!$A$1:$DI$10000,34,0))=0,"",(VLOOKUP($A53,'[1]data aktuální'!$A$1:$DI$10000,34,0)))</f>
        <v/>
      </c>
      <c r="O53" s="59" t="str">
        <f>IF((VLOOKUP($A53,'[1]data aktuální'!$A$1:$DI$10000,35,0))=0,"",(VLOOKUP($A53,'[1]data aktuální'!$A$1:$DI$10000,35,0)))</f>
        <v/>
      </c>
      <c r="P53" s="59" t="str">
        <f>IF((VLOOKUP($A53,'[1]data aktuální'!$A$1:$DI$10000,37,0))=0,"",(VLOOKUP($A53,'[1]data aktuální'!$A$1:$DI$10000,37,0)))</f>
        <v/>
      </c>
      <c r="Q53" s="59" t="str">
        <f>IF((VLOOKUP($A53,'[1]data aktuální'!$A$1:$DI$10000,38,0))=0,"",(VLOOKUP($A53,'[1]data aktuální'!$A$1:$DI$10000,38,0)))</f>
        <v/>
      </c>
      <c r="R53" s="59" t="str">
        <f>IF((VLOOKUP($A53,'[1]data aktuální'!$A$1:$DI$10000,39,0))=0,"",(VLOOKUP($A53,'[1]data aktuální'!$A$1:$DI$10000,39,0)))</f>
        <v/>
      </c>
      <c r="S53" s="59" t="str">
        <f>IF((VLOOKUP($A53,'[1]data aktuální'!$A$1:$DI$10000,40,0))=0,"",(VLOOKUP($A53,'[1]data aktuální'!$A$1:$DI$10000,40,0)))</f>
        <v/>
      </c>
      <c r="T53" s="59" t="str">
        <f>IF((VLOOKUP($A53,'[1]data aktuální'!$A$1:$DI$10000,42,0))=0,"",(VLOOKUP($A53,'[1]data aktuální'!$A$1:$DI$10000,42,0)))</f>
        <v/>
      </c>
      <c r="U53" s="59" t="str">
        <f>IF((VLOOKUP($A53,'[1]data aktuální'!$A$1:$DI$10000,43,0))=0,"",(VLOOKUP($A53,'[1]data aktuální'!$A$1:$DI$10000,43,0)))</f>
        <v/>
      </c>
      <c r="V53" s="59" t="str">
        <f>IF((VLOOKUP($A53,'[1]data aktuální'!$A$1:$DI$10000,44,0))=0,"",(VLOOKUP($A53,'[1]data aktuální'!$A$1:$DI$10000,44,0)))</f>
        <v/>
      </c>
      <c r="W53" s="59" t="str">
        <f>IF((VLOOKUP($A53,'[1]data aktuální'!$A$1:$DI$10000,45,0))=0,"",(VLOOKUP($A53,'[1]data aktuální'!$A$1:$DI$10000,45,0)))</f>
        <v/>
      </c>
      <c r="X53" s="59" t="str">
        <f>IF((VLOOKUP($A53,'[1]data aktuální'!$A$1:$DI$10000,47,0))=0,"",(VLOOKUP($A53,'[1]data aktuální'!$A$1:$DI$10000,47,0)))</f>
        <v/>
      </c>
      <c r="Y53" s="59" t="str">
        <f>IF((VLOOKUP($A53,'[1]data aktuální'!$A$1:$DI$10000,48,0))=0,"",(VLOOKUP($A53,'[1]data aktuální'!$A$1:$DI$10000,48,0)))</f>
        <v/>
      </c>
      <c r="Z53" s="59" t="str">
        <f>IF((VLOOKUP($A53,'[1]data aktuální'!$A$1:$DI$10000,49,0))=0,"",(VLOOKUP($A53,'[1]data aktuální'!$A$1:$DI$10000,49,0)))</f>
        <v/>
      </c>
      <c r="AA53" s="59" t="str">
        <f>IF((VLOOKUP($A53,'[1]data aktuální'!$A$1:$DI$10000,50,0))=0,"",(VLOOKUP($A53,'[1]data aktuální'!$A$1:$DI$10000,50,0)))</f>
        <v/>
      </c>
      <c r="AB53" s="59" t="str">
        <f>IF((VLOOKUP($A53,'[1]data aktuální'!$A$1:$DI$10000,52,0))=0,"",(VLOOKUP($A53,'[1]data aktuální'!$A$1:$DI$10000,52,0)))</f>
        <v/>
      </c>
      <c r="AC53" s="59" t="str">
        <f>IF((VLOOKUP($A53,'[1]data aktuální'!$A$1:$DI$10000,53,0))=0,"",(VLOOKUP($A53,'[1]data aktuální'!$A$1:$DI$10000,53,0)))</f>
        <v/>
      </c>
      <c r="AD53" s="59" t="str">
        <f>IF((VLOOKUP($A53,'[1]data aktuální'!$A$1:$DI$10000,54,0))=0,"",(VLOOKUP($A53,'[1]data aktuální'!$A$1:$DI$10000,54,0)))</f>
        <v/>
      </c>
      <c r="AE53" s="59" t="str">
        <f>IF((VLOOKUP($A53,'[1]data aktuální'!$A$1:$DI$10000,55,0))=0,"",(VLOOKUP($A53,'[1]data aktuální'!$A$1:$DI$10000,55,0)))</f>
        <v/>
      </c>
      <c r="AF53" s="59" t="str">
        <f>IF((VLOOKUP($A53,'[1]data aktuální'!$A$1:$DI$10000,57,0))=0,"",(VLOOKUP($A53,'[1]data aktuální'!$A$1:$DI$10000,57,0)))</f>
        <v/>
      </c>
      <c r="AG53" s="59" t="str">
        <f>IF((VLOOKUP($A53,'[1]data aktuální'!$A$1:$DI$10000,58,0))=0,"",(VLOOKUP($A53,'[1]data aktuální'!$A$1:$DI$10000,58,0)))</f>
        <v/>
      </c>
      <c r="AH53" s="59" t="str">
        <f>IF((VLOOKUP($A53,'[1]data aktuální'!$A$1:$DI$10000,59,0))=0,"",(VLOOKUP($A53,'[1]data aktuální'!$A$1:$DI$10000,59,0)))</f>
        <v/>
      </c>
      <c r="AI53" s="59" t="str">
        <f>IF((VLOOKUP($A53,'[1]data aktuální'!$A$1:$DI$10000,60,0))=0,"",(VLOOKUP($A53,'[1]data aktuální'!$A$1:$DI$10000,60,0)))</f>
        <v/>
      </c>
      <c r="AJ53" s="59" t="str">
        <f>IF((VLOOKUP($A53,'[1]data aktuální'!$A$1:$DI$10000,62,0))=0,"",(VLOOKUP($A53,'[1]data aktuální'!$A$1:$DI$10000,62,0)))</f>
        <v/>
      </c>
      <c r="AK53" s="59" t="str">
        <f>IF((VLOOKUP($A53,'[1]data aktuální'!$A$1:$DI$10000,63,0))=0,"",(VLOOKUP($A53,'[1]data aktuální'!$A$1:$DI$10000,63,0)))</f>
        <v/>
      </c>
      <c r="AL53" s="59" t="str">
        <f>IF((VLOOKUP($A53,'[1]data aktuální'!$A$1:$DI$10000,64,0))=0,"",(VLOOKUP($A53,'[1]data aktuální'!$A$1:$DI$10000,64,0)))</f>
        <v/>
      </c>
      <c r="AM53" s="59" t="str">
        <f>IF((VLOOKUP($A53,'[1]data aktuální'!$A$1:$DI$10000,65,0))=0,"",(VLOOKUP($A53,'[1]data aktuální'!$A$1:$DI$10000,65,0)))</f>
        <v/>
      </c>
      <c r="AN53" s="55" t="str">
        <f>VLOOKUP(A53,'[1]data aktuální'!$A$2:$DI$10000,113,0)</f>
        <v>20-50 tis.m3</v>
      </c>
    </row>
    <row r="54" spans="1:40" x14ac:dyDescent="0.25">
      <c r="A54">
        <v>322</v>
      </c>
      <c r="B54" s="54" t="str">
        <f>(VLOOKUP($A54,'[1]data aktuální'!$A$1:$DI$10000,3,0))</f>
        <v>46680802</v>
      </c>
      <c r="C54" s="56" t="str">
        <f>(VLOOKUP($A54,'[1]data aktuální'!$A$1:$DI$10000,7,0))</f>
        <v>Dřevospol Šťastný Záhoří spol. s r.o.</v>
      </c>
      <c r="D54" s="56" t="str">
        <f>IF((VLOOKUP($A54,'[1]data aktuální'!$A$1:$DI$10000,14,0))=0,"",(VLOOKUP($A54,'[1]data aktuální'!$A$1:$DI$10000,14,0)))</f>
        <v/>
      </c>
      <c r="E54" s="58">
        <f>(VLOOKUP($A54,'[1]data aktuální'!$A$1:$DI$10000,22,0))</f>
        <v>18500</v>
      </c>
      <c r="F54" s="58">
        <f>(VLOOKUP($A54,'[1]data aktuální'!$A$1:$DI$10000,23,0))</f>
        <v>22500</v>
      </c>
      <c r="G54" s="58">
        <f>(VLOOKUP($A54,'[1]data aktuální'!$A$1:$DI$10000,24,0))</f>
        <v>27000</v>
      </c>
      <c r="H54" s="60">
        <f>IF((VLOOKUP($A54,'[1]data aktuální'!$A$1:$DI$10000,27,0))=0,"",(VLOOKUP($A54,'[1]data aktuální'!$A$1:$DI$10000,27,0)))</f>
        <v>5</v>
      </c>
      <c r="I54" s="60">
        <f>IF((VLOOKUP($A54,'[1]data aktuální'!$A$1:$DI$10000,28,0))=0,"",(VLOOKUP($A54,'[1]data aktuální'!$A$1:$DI$10000,28,0)))</f>
        <v>95</v>
      </c>
      <c r="J54" s="60" t="str">
        <f>IF((VLOOKUP($A54,'[1]data aktuální'!$A$1:$DI$10000,29,0))=0,"",(VLOOKUP($A54,'[1]data aktuální'!$A$1:$DI$10000,29,0)))</f>
        <v/>
      </c>
      <c r="K54" s="60" t="str">
        <f>IF((VLOOKUP($A54,'[1]data aktuální'!$A$1:$DI$10000,30,0))=0,"",(VLOOKUP($A54,'[1]data aktuální'!$A$1:$DI$10000,30,0)))</f>
        <v/>
      </c>
      <c r="L54" s="60" t="str">
        <f>IF((VLOOKUP($A54,'[1]data aktuální'!$A$1:$DI$10000,32,0))=0,"",(VLOOKUP($A54,'[1]data aktuální'!$A$1:$DI$10000,32,0)))</f>
        <v/>
      </c>
      <c r="M54" s="60" t="str">
        <f>IF((VLOOKUP($A54,'[1]data aktuální'!$A$1:$DI$10000,33,0))=0,"",(VLOOKUP($A54,'[1]data aktuální'!$A$1:$DI$10000,33,0)))</f>
        <v/>
      </c>
      <c r="N54" s="60" t="str">
        <f>IF((VLOOKUP($A54,'[1]data aktuální'!$A$1:$DI$10000,34,0))=0,"",(VLOOKUP($A54,'[1]data aktuální'!$A$1:$DI$10000,34,0)))</f>
        <v/>
      </c>
      <c r="O54" s="60" t="str">
        <f>IF((VLOOKUP($A54,'[1]data aktuální'!$A$1:$DI$10000,35,0))=0,"",(VLOOKUP($A54,'[1]data aktuální'!$A$1:$DI$10000,35,0)))</f>
        <v/>
      </c>
      <c r="P54" s="60" t="str">
        <f>IF((VLOOKUP($A54,'[1]data aktuální'!$A$1:$DI$10000,37,0))=0,"",(VLOOKUP($A54,'[1]data aktuální'!$A$1:$DI$10000,37,0)))</f>
        <v/>
      </c>
      <c r="Q54" s="60" t="str">
        <f>IF((VLOOKUP($A54,'[1]data aktuální'!$A$1:$DI$10000,38,0))=0,"",(VLOOKUP($A54,'[1]data aktuální'!$A$1:$DI$10000,38,0)))</f>
        <v/>
      </c>
      <c r="R54" s="60" t="str">
        <f>IF((VLOOKUP($A54,'[1]data aktuální'!$A$1:$DI$10000,39,0))=0,"",(VLOOKUP($A54,'[1]data aktuální'!$A$1:$DI$10000,39,0)))</f>
        <v/>
      </c>
      <c r="S54" s="60" t="str">
        <f>IF((VLOOKUP($A54,'[1]data aktuální'!$A$1:$DI$10000,40,0))=0,"",(VLOOKUP($A54,'[1]data aktuální'!$A$1:$DI$10000,40,0)))</f>
        <v/>
      </c>
      <c r="T54" s="60" t="str">
        <f>IF((VLOOKUP($A54,'[1]data aktuální'!$A$1:$DI$10000,42,0))=0,"",(VLOOKUP($A54,'[1]data aktuální'!$A$1:$DI$10000,42,0)))</f>
        <v/>
      </c>
      <c r="U54" s="60" t="str">
        <f>IF((VLOOKUP($A54,'[1]data aktuální'!$A$1:$DI$10000,43,0))=0,"",(VLOOKUP($A54,'[1]data aktuální'!$A$1:$DI$10000,43,0)))</f>
        <v/>
      </c>
      <c r="V54" s="60" t="str">
        <f>IF((VLOOKUP($A54,'[1]data aktuální'!$A$1:$DI$10000,44,0))=0,"",(VLOOKUP($A54,'[1]data aktuální'!$A$1:$DI$10000,44,0)))</f>
        <v/>
      </c>
      <c r="W54" s="60" t="str">
        <f>IF((VLOOKUP($A54,'[1]data aktuální'!$A$1:$DI$10000,45,0))=0,"",(VLOOKUP($A54,'[1]data aktuální'!$A$1:$DI$10000,45,0)))</f>
        <v/>
      </c>
      <c r="X54" s="60" t="str">
        <f>IF((VLOOKUP($A54,'[1]data aktuální'!$A$1:$DI$10000,47,0))=0,"",(VLOOKUP($A54,'[1]data aktuální'!$A$1:$DI$10000,47,0)))</f>
        <v/>
      </c>
      <c r="Y54" s="60" t="str">
        <f>IF((VLOOKUP($A54,'[1]data aktuální'!$A$1:$DI$10000,48,0))=0,"",(VLOOKUP($A54,'[1]data aktuální'!$A$1:$DI$10000,48,0)))</f>
        <v/>
      </c>
      <c r="Z54" s="60" t="str">
        <f>IF((VLOOKUP($A54,'[1]data aktuální'!$A$1:$DI$10000,49,0))=0,"",(VLOOKUP($A54,'[1]data aktuální'!$A$1:$DI$10000,49,0)))</f>
        <v/>
      </c>
      <c r="AA54" s="60" t="str">
        <f>IF((VLOOKUP($A54,'[1]data aktuální'!$A$1:$DI$10000,50,0))=0,"",(VLOOKUP($A54,'[1]data aktuální'!$A$1:$DI$10000,50,0)))</f>
        <v/>
      </c>
      <c r="AB54" s="60" t="str">
        <f>IF((VLOOKUP($A54,'[1]data aktuální'!$A$1:$DI$10000,52,0))=0,"",(VLOOKUP($A54,'[1]data aktuální'!$A$1:$DI$10000,52,0)))</f>
        <v/>
      </c>
      <c r="AC54" s="60" t="str">
        <f>IF((VLOOKUP($A54,'[1]data aktuální'!$A$1:$DI$10000,53,0))=0,"",(VLOOKUP($A54,'[1]data aktuální'!$A$1:$DI$10000,53,0)))</f>
        <v/>
      </c>
      <c r="AD54" s="60" t="str">
        <f>IF((VLOOKUP($A54,'[1]data aktuální'!$A$1:$DI$10000,54,0))=0,"",(VLOOKUP($A54,'[1]data aktuální'!$A$1:$DI$10000,54,0)))</f>
        <v/>
      </c>
      <c r="AE54" s="60" t="str">
        <f>IF((VLOOKUP($A54,'[1]data aktuální'!$A$1:$DI$10000,55,0))=0,"",(VLOOKUP($A54,'[1]data aktuální'!$A$1:$DI$10000,55,0)))</f>
        <v/>
      </c>
      <c r="AF54" s="60" t="str">
        <f>IF((VLOOKUP($A54,'[1]data aktuální'!$A$1:$DI$10000,57,0))=0,"",(VLOOKUP($A54,'[1]data aktuální'!$A$1:$DI$10000,57,0)))</f>
        <v/>
      </c>
      <c r="AG54" s="60" t="str">
        <f>IF((VLOOKUP($A54,'[1]data aktuální'!$A$1:$DI$10000,58,0))=0,"",(VLOOKUP($A54,'[1]data aktuální'!$A$1:$DI$10000,58,0)))</f>
        <v/>
      </c>
      <c r="AH54" s="60" t="str">
        <f>IF((VLOOKUP($A54,'[1]data aktuální'!$A$1:$DI$10000,59,0))=0,"",(VLOOKUP($A54,'[1]data aktuální'!$A$1:$DI$10000,59,0)))</f>
        <v/>
      </c>
      <c r="AI54" s="60" t="str">
        <f>IF((VLOOKUP($A54,'[1]data aktuální'!$A$1:$DI$10000,60,0))=0,"",(VLOOKUP($A54,'[1]data aktuální'!$A$1:$DI$10000,60,0)))</f>
        <v/>
      </c>
      <c r="AJ54" s="60" t="str">
        <f>IF((VLOOKUP($A54,'[1]data aktuální'!$A$1:$DI$10000,62,0))=0,"",(VLOOKUP($A54,'[1]data aktuální'!$A$1:$DI$10000,62,0)))</f>
        <v/>
      </c>
      <c r="AK54" s="60" t="str">
        <f>IF((VLOOKUP($A54,'[1]data aktuální'!$A$1:$DI$10000,63,0))=0,"",(VLOOKUP($A54,'[1]data aktuální'!$A$1:$DI$10000,63,0)))</f>
        <v/>
      </c>
      <c r="AL54" s="60" t="str">
        <f>IF((VLOOKUP($A54,'[1]data aktuální'!$A$1:$DI$10000,64,0))=0,"",(VLOOKUP($A54,'[1]data aktuální'!$A$1:$DI$10000,64,0)))</f>
        <v/>
      </c>
      <c r="AM54" s="60" t="str">
        <f>IF((VLOOKUP($A54,'[1]data aktuální'!$A$1:$DI$10000,65,0))=0,"",(VLOOKUP($A54,'[1]data aktuální'!$A$1:$DI$10000,65,0)))</f>
        <v/>
      </c>
      <c r="AN54" s="56" t="str">
        <f>VLOOKUP(A54,'[1]data aktuální'!$A$2:$DI$10000,113,0)</f>
        <v>20-50 tis.m3</v>
      </c>
    </row>
    <row r="55" spans="1:40" s="36" customFormat="1" x14ac:dyDescent="0.25">
      <c r="A55" s="36">
        <v>508</v>
      </c>
      <c r="B55" s="53" t="str">
        <f>(VLOOKUP($A55,'[1]data aktuální'!$A$1:$DI$10000,3,0))</f>
        <v>05925142</v>
      </c>
      <c r="C55" s="55" t="str">
        <f>(VLOOKUP($A55,'[1]data aktuální'!$A$1:$DI$10000,7,0))</f>
        <v>Pila Loštice s.r.o.</v>
      </c>
      <c r="D55" s="55" t="str">
        <f>IF((VLOOKUP($A55,'[1]data aktuální'!$A$1:$DI$10000,14,0))=0,"",(VLOOKUP($A55,'[1]data aktuální'!$A$1:$DI$10000,14,0)))</f>
        <v/>
      </c>
      <c r="E55" s="57">
        <f>(VLOOKUP($A55,'[1]data aktuální'!$A$1:$DI$10000,22,0))</f>
        <v>24000</v>
      </c>
      <c r="F55" s="57">
        <f>(VLOOKUP($A55,'[1]data aktuální'!$A$1:$DI$10000,23,0))</f>
        <v>24500</v>
      </c>
      <c r="G55" s="57">
        <f>(VLOOKUP($A55,'[1]data aktuální'!$A$1:$DI$10000,24,0))</f>
        <v>26000</v>
      </c>
      <c r="H55" s="59" t="str">
        <f>IF((VLOOKUP($A55,'[1]data aktuální'!$A$1:$DI$10000,27,0))=0,"",(VLOOKUP($A55,'[1]data aktuální'!$A$1:$DI$10000,27,0)))</f>
        <v/>
      </c>
      <c r="I55" s="59" t="str">
        <f>IF((VLOOKUP($A55,'[1]data aktuální'!$A$1:$DI$10000,28,0))=0,"",(VLOOKUP($A55,'[1]data aktuální'!$A$1:$DI$10000,28,0)))</f>
        <v/>
      </c>
      <c r="J55" s="59" t="str">
        <f>IF((VLOOKUP($A55,'[1]data aktuální'!$A$1:$DI$10000,29,0))=0,"",(VLOOKUP($A55,'[1]data aktuální'!$A$1:$DI$10000,29,0)))</f>
        <v/>
      </c>
      <c r="K55" s="59" t="str">
        <f>IF((VLOOKUP($A55,'[1]data aktuální'!$A$1:$DI$10000,30,0))=0,"",(VLOOKUP($A55,'[1]data aktuální'!$A$1:$DI$10000,30,0)))</f>
        <v/>
      </c>
      <c r="L55" s="59" t="str">
        <f>IF((VLOOKUP($A55,'[1]data aktuální'!$A$1:$DI$10000,32,0))=0,"",(VLOOKUP($A55,'[1]data aktuální'!$A$1:$DI$10000,32,0)))</f>
        <v/>
      </c>
      <c r="M55" s="59" t="str">
        <f>IF((VLOOKUP($A55,'[1]data aktuální'!$A$1:$DI$10000,33,0))=0,"",(VLOOKUP($A55,'[1]data aktuální'!$A$1:$DI$10000,33,0)))</f>
        <v/>
      </c>
      <c r="N55" s="59" t="str">
        <f>IF((VLOOKUP($A55,'[1]data aktuální'!$A$1:$DI$10000,34,0))=0,"",(VLOOKUP($A55,'[1]data aktuální'!$A$1:$DI$10000,34,0)))</f>
        <v/>
      </c>
      <c r="O55" s="59" t="str">
        <f>IF((VLOOKUP($A55,'[1]data aktuální'!$A$1:$DI$10000,35,0))=0,"",(VLOOKUP($A55,'[1]data aktuální'!$A$1:$DI$10000,35,0)))</f>
        <v/>
      </c>
      <c r="P55" s="59" t="str">
        <f>IF((VLOOKUP($A55,'[1]data aktuální'!$A$1:$DI$10000,37,0))=0,"",(VLOOKUP($A55,'[1]data aktuální'!$A$1:$DI$10000,37,0)))</f>
        <v/>
      </c>
      <c r="Q55" s="59" t="str">
        <f>IF((VLOOKUP($A55,'[1]data aktuální'!$A$1:$DI$10000,38,0))=0,"",(VLOOKUP($A55,'[1]data aktuální'!$A$1:$DI$10000,38,0)))</f>
        <v/>
      </c>
      <c r="R55" s="59" t="str">
        <f>IF((VLOOKUP($A55,'[1]data aktuální'!$A$1:$DI$10000,39,0))=0,"",(VLOOKUP($A55,'[1]data aktuální'!$A$1:$DI$10000,39,0)))</f>
        <v/>
      </c>
      <c r="S55" s="59" t="str">
        <f>IF((VLOOKUP($A55,'[1]data aktuální'!$A$1:$DI$10000,40,0))=0,"",(VLOOKUP($A55,'[1]data aktuální'!$A$1:$DI$10000,40,0)))</f>
        <v/>
      </c>
      <c r="T55" s="59">
        <f>IF((VLOOKUP($A55,'[1]data aktuální'!$A$1:$DI$10000,42,0))=0,"",(VLOOKUP($A55,'[1]data aktuální'!$A$1:$DI$10000,42,0)))</f>
        <v>10</v>
      </c>
      <c r="U55" s="59" t="str">
        <f>IF((VLOOKUP($A55,'[1]data aktuální'!$A$1:$DI$10000,43,0))=0,"",(VLOOKUP($A55,'[1]data aktuální'!$A$1:$DI$10000,43,0)))</f>
        <v/>
      </c>
      <c r="V55" s="59" t="str">
        <f>IF((VLOOKUP($A55,'[1]data aktuální'!$A$1:$DI$10000,44,0))=0,"",(VLOOKUP($A55,'[1]data aktuální'!$A$1:$DI$10000,44,0)))</f>
        <v/>
      </c>
      <c r="W55" s="59" t="str">
        <f>IF((VLOOKUP($A55,'[1]data aktuální'!$A$1:$DI$10000,45,0))=0,"",(VLOOKUP($A55,'[1]data aktuální'!$A$1:$DI$10000,45,0)))</f>
        <v/>
      </c>
      <c r="X55" s="59" t="str">
        <f>IF((VLOOKUP($A55,'[1]data aktuální'!$A$1:$DI$10000,47,0))=0,"",(VLOOKUP($A55,'[1]data aktuální'!$A$1:$DI$10000,47,0)))</f>
        <v/>
      </c>
      <c r="Y55" s="59" t="str">
        <f>IF((VLOOKUP($A55,'[1]data aktuální'!$A$1:$DI$10000,48,0))=0,"",(VLOOKUP($A55,'[1]data aktuální'!$A$1:$DI$10000,48,0)))</f>
        <v/>
      </c>
      <c r="Z55" s="59" t="str">
        <f>IF((VLOOKUP($A55,'[1]data aktuální'!$A$1:$DI$10000,49,0))=0,"",(VLOOKUP($A55,'[1]data aktuální'!$A$1:$DI$10000,49,0)))</f>
        <v/>
      </c>
      <c r="AA55" s="59" t="str">
        <f>IF((VLOOKUP($A55,'[1]data aktuální'!$A$1:$DI$10000,50,0))=0,"",(VLOOKUP($A55,'[1]data aktuální'!$A$1:$DI$10000,50,0)))</f>
        <v/>
      </c>
      <c r="AB55" s="59" t="str">
        <f>IF((VLOOKUP($A55,'[1]data aktuální'!$A$1:$DI$10000,52,0))=0,"",(VLOOKUP($A55,'[1]data aktuální'!$A$1:$DI$10000,52,0)))</f>
        <v/>
      </c>
      <c r="AC55" s="59" t="str">
        <f>IF((VLOOKUP($A55,'[1]data aktuální'!$A$1:$DI$10000,53,0))=0,"",(VLOOKUP($A55,'[1]data aktuální'!$A$1:$DI$10000,53,0)))</f>
        <v/>
      </c>
      <c r="AD55" s="59" t="str">
        <f>IF((VLOOKUP($A55,'[1]data aktuální'!$A$1:$DI$10000,54,0))=0,"",(VLOOKUP($A55,'[1]data aktuální'!$A$1:$DI$10000,54,0)))</f>
        <v/>
      </c>
      <c r="AE55" s="59" t="str">
        <f>IF((VLOOKUP($A55,'[1]data aktuální'!$A$1:$DI$10000,55,0))=0,"",(VLOOKUP($A55,'[1]data aktuální'!$A$1:$DI$10000,55,0)))</f>
        <v/>
      </c>
      <c r="AF55" s="59">
        <f>IF((VLOOKUP($A55,'[1]data aktuální'!$A$1:$DI$10000,57,0))=0,"",(VLOOKUP($A55,'[1]data aktuální'!$A$1:$DI$10000,57,0)))</f>
        <v>10</v>
      </c>
      <c r="AG55" s="59" t="str">
        <f>IF((VLOOKUP($A55,'[1]data aktuální'!$A$1:$DI$10000,58,0))=0,"",(VLOOKUP($A55,'[1]data aktuální'!$A$1:$DI$10000,58,0)))</f>
        <v/>
      </c>
      <c r="AH55" s="59" t="str">
        <f>IF((VLOOKUP($A55,'[1]data aktuální'!$A$1:$DI$10000,59,0))=0,"",(VLOOKUP($A55,'[1]data aktuální'!$A$1:$DI$10000,59,0)))</f>
        <v/>
      </c>
      <c r="AI55" s="59" t="str">
        <f>IF((VLOOKUP($A55,'[1]data aktuální'!$A$1:$DI$10000,60,0))=0,"",(VLOOKUP($A55,'[1]data aktuální'!$A$1:$DI$10000,60,0)))</f>
        <v/>
      </c>
      <c r="AJ55" s="59">
        <f>IF((VLOOKUP($A55,'[1]data aktuální'!$A$1:$DI$10000,62,0))=0,"",(VLOOKUP($A55,'[1]data aktuální'!$A$1:$DI$10000,62,0)))</f>
        <v>80</v>
      </c>
      <c r="AK55" s="59" t="str">
        <f>IF((VLOOKUP($A55,'[1]data aktuální'!$A$1:$DI$10000,63,0))=0,"",(VLOOKUP($A55,'[1]data aktuální'!$A$1:$DI$10000,63,0)))</f>
        <v/>
      </c>
      <c r="AL55" s="59" t="str">
        <f>IF((VLOOKUP($A55,'[1]data aktuální'!$A$1:$DI$10000,64,0))=0,"",(VLOOKUP($A55,'[1]data aktuální'!$A$1:$DI$10000,64,0)))</f>
        <v/>
      </c>
      <c r="AM55" s="59" t="str">
        <f>IF((VLOOKUP($A55,'[1]data aktuální'!$A$1:$DI$10000,65,0))=0,"",(VLOOKUP($A55,'[1]data aktuální'!$A$1:$DI$10000,65,0)))</f>
        <v/>
      </c>
      <c r="AN55" s="55" t="str">
        <f>VLOOKUP(A55,'[1]data aktuální'!$A$2:$DI$10000,113,0)</f>
        <v>20-50 tis.m3</v>
      </c>
    </row>
    <row r="56" spans="1:40" x14ac:dyDescent="0.25">
      <c r="A56">
        <v>268</v>
      </c>
      <c r="B56" s="54" t="str">
        <f>(VLOOKUP($A56,'[1]data aktuální'!$A$1:$DI$10000,3,0))</f>
        <v>29232007</v>
      </c>
      <c r="C56" s="56" t="str">
        <f>(VLOOKUP($A56,'[1]data aktuální'!$A$1:$DI$10000,7,0))</f>
        <v>LESS TIMBER, a.s.</v>
      </c>
      <c r="D56" s="56" t="str">
        <f>IF((VLOOKUP($A56,'[1]data aktuální'!$A$1:$DI$10000,14,0))=0,"",(VLOOKUP($A56,'[1]data aktuální'!$A$1:$DI$10000,14,0)))</f>
        <v>pila Dlouhá Ves</v>
      </c>
      <c r="E56" s="58">
        <f>(VLOOKUP($A56,'[1]data aktuální'!$A$1:$DI$10000,22,0))</f>
        <v>27454</v>
      </c>
      <c r="F56" s="58">
        <f>(VLOOKUP($A56,'[1]data aktuální'!$A$1:$DI$10000,23,0))</f>
        <v>29460</v>
      </c>
      <c r="G56" s="58">
        <f>(VLOOKUP($A56,'[1]data aktuální'!$A$1:$DI$10000,24,0))</f>
        <v>25232</v>
      </c>
      <c r="H56" s="60">
        <f>IF((VLOOKUP($A56,'[1]data aktuální'!$A$1:$DI$10000,27,0))=0,"",(VLOOKUP($A56,'[1]data aktuální'!$A$1:$DI$10000,27,0)))</f>
        <v>30</v>
      </c>
      <c r="I56" s="60">
        <f>IF((VLOOKUP($A56,'[1]data aktuální'!$A$1:$DI$10000,28,0))=0,"",(VLOOKUP($A56,'[1]data aktuální'!$A$1:$DI$10000,28,0)))</f>
        <v>65</v>
      </c>
      <c r="J56" s="60" t="str">
        <f>IF((VLOOKUP($A56,'[1]data aktuální'!$A$1:$DI$10000,29,0))=0,"",(VLOOKUP($A56,'[1]data aktuální'!$A$1:$DI$10000,29,0)))</f>
        <v/>
      </c>
      <c r="K56" s="60" t="str">
        <f>IF((VLOOKUP($A56,'[1]data aktuální'!$A$1:$DI$10000,30,0))=0,"",(VLOOKUP($A56,'[1]data aktuální'!$A$1:$DI$10000,30,0)))</f>
        <v/>
      </c>
      <c r="L56" s="60">
        <f>IF((VLOOKUP($A56,'[1]data aktuální'!$A$1:$DI$10000,32,0))=0,"",(VLOOKUP($A56,'[1]data aktuální'!$A$1:$DI$10000,32,0)))</f>
        <v>4</v>
      </c>
      <c r="M56" s="60">
        <f>IF((VLOOKUP($A56,'[1]data aktuální'!$A$1:$DI$10000,33,0))=0,"",(VLOOKUP($A56,'[1]data aktuální'!$A$1:$DI$10000,33,0)))</f>
        <v>1</v>
      </c>
      <c r="N56" s="60" t="str">
        <f>IF((VLOOKUP($A56,'[1]data aktuální'!$A$1:$DI$10000,34,0))=0,"",(VLOOKUP($A56,'[1]data aktuální'!$A$1:$DI$10000,34,0)))</f>
        <v/>
      </c>
      <c r="O56" s="60" t="str">
        <f>IF((VLOOKUP($A56,'[1]data aktuální'!$A$1:$DI$10000,35,0))=0,"",(VLOOKUP($A56,'[1]data aktuální'!$A$1:$DI$10000,35,0)))</f>
        <v/>
      </c>
      <c r="P56" s="60" t="str">
        <f>IF((VLOOKUP($A56,'[1]data aktuální'!$A$1:$DI$10000,37,0))=0,"",(VLOOKUP($A56,'[1]data aktuální'!$A$1:$DI$10000,37,0)))</f>
        <v/>
      </c>
      <c r="Q56" s="60" t="str">
        <f>IF((VLOOKUP($A56,'[1]data aktuální'!$A$1:$DI$10000,38,0))=0,"",(VLOOKUP($A56,'[1]data aktuální'!$A$1:$DI$10000,38,0)))</f>
        <v/>
      </c>
      <c r="R56" s="60" t="str">
        <f>IF((VLOOKUP($A56,'[1]data aktuální'!$A$1:$DI$10000,39,0))=0,"",(VLOOKUP($A56,'[1]data aktuální'!$A$1:$DI$10000,39,0)))</f>
        <v/>
      </c>
      <c r="S56" s="60" t="str">
        <f>IF((VLOOKUP($A56,'[1]data aktuální'!$A$1:$DI$10000,40,0))=0,"",(VLOOKUP($A56,'[1]data aktuální'!$A$1:$DI$10000,40,0)))</f>
        <v/>
      </c>
      <c r="T56" s="60" t="str">
        <f>IF((VLOOKUP($A56,'[1]data aktuální'!$A$1:$DI$10000,42,0))=0,"",(VLOOKUP($A56,'[1]data aktuální'!$A$1:$DI$10000,42,0)))</f>
        <v/>
      </c>
      <c r="U56" s="60" t="str">
        <f>IF((VLOOKUP($A56,'[1]data aktuální'!$A$1:$DI$10000,43,0))=0,"",(VLOOKUP($A56,'[1]data aktuální'!$A$1:$DI$10000,43,0)))</f>
        <v/>
      </c>
      <c r="V56" s="60" t="str">
        <f>IF((VLOOKUP($A56,'[1]data aktuální'!$A$1:$DI$10000,44,0))=0,"",(VLOOKUP($A56,'[1]data aktuální'!$A$1:$DI$10000,44,0)))</f>
        <v/>
      </c>
      <c r="W56" s="60" t="str">
        <f>IF((VLOOKUP($A56,'[1]data aktuální'!$A$1:$DI$10000,45,0))=0,"",(VLOOKUP($A56,'[1]data aktuální'!$A$1:$DI$10000,45,0)))</f>
        <v/>
      </c>
      <c r="X56" s="60" t="str">
        <f>IF((VLOOKUP($A56,'[1]data aktuální'!$A$1:$DI$10000,47,0))=0,"",(VLOOKUP($A56,'[1]data aktuální'!$A$1:$DI$10000,47,0)))</f>
        <v/>
      </c>
      <c r="Y56" s="60" t="str">
        <f>IF((VLOOKUP($A56,'[1]data aktuální'!$A$1:$DI$10000,48,0))=0,"",(VLOOKUP($A56,'[1]data aktuální'!$A$1:$DI$10000,48,0)))</f>
        <v/>
      </c>
      <c r="Z56" s="60" t="str">
        <f>IF((VLOOKUP($A56,'[1]data aktuální'!$A$1:$DI$10000,49,0))=0,"",(VLOOKUP($A56,'[1]data aktuální'!$A$1:$DI$10000,49,0)))</f>
        <v/>
      </c>
      <c r="AA56" s="60" t="str">
        <f>IF((VLOOKUP($A56,'[1]data aktuální'!$A$1:$DI$10000,50,0))=0,"",(VLOOKUP($A56,'[1]data aktuální'!$A$1:$DI$10000,50,0)))</f>
        <v/>
      </c>
      <c r="AB56" s="60" t="str">
        <f>IF((VLOOKUP($A56,'[1]data aktuální'!$A$1:$DI$10000,52,0))=0,"",(VLOOKUP($A56,'[1]data aktuální'!$A$1:$DI$10000,52,0)))</f>
        <v/>
      </c>
      <c r="AC56" s="60" t="str">
        <f>IF((VLOOKUP($A56,'[1]data aktuální'!$A$1:$DI$10000,53,0))=0,"",(VLOOKUP($A56,'[1]data aktuální'!$A$1:$DI$10000,53,0)))</f>
        <v/>
      </c>
      <c r="AD56" s="60" t="str">
        <f>IF((VLOOKUP($A56,'[1]data aktuální'!$A$1:$DI$10000,54,0))=0,"",(VLOOKUP($A56,'[1]data aktuální'!$A$1:$DI$10000,54,0)))</f>
        <v/>
      </c>
      <c r="AE56" s="60" t="str">
        <f>IF((VLOOKUP($A56,'[1]data aktuální'!$A$1:$DI$10000,55,0))=0,"",(VLOOKUP($A56,'[1]data aktuální'!$A$1:$DI$10000,55,0)))</f>
        <v/>
      </c>
      <c r="AF56" s="60" t="str">
        <f>IF((VLOOKUP($A56,'[1]data aktuální'!$A$1:$DI$10000,57,0))=0,"",(VLOOKUP($A56,'[1]data aktuální'!$A$1:$DI$10000,57,0)))</f>
        <v/>
      </c>
      <c r="AG56" s="60" t="str">
        <f>IF((VLOOKUP($A56,'[1]data aktuální'!$A$1:$DI$10000,58,0))=0,"",(VLOOKUP($A56,'[1]data aktuální'!$A$1:$DI$10000,58,0)))</f>
        <v/>
      </c>
      <c r="AH56" s="60" t="str">
        <f>IF((VLOOKUP($A56,'[1]data aktuální'!$A$1:$DI$10000,59,0))=0,"",(VLOOKUP($A56,'[1]data aktuální'!$A$1:$DI$10000,59,0)))</f>
        <v/>
      </c>
      <c r="AI56" s="60" t="str">
        <f>IF((VLOOKUP($A56,'[1]data aktuální'!$A$1:$DI$10000,60,0))=0,"",(VLOOKUP($A56,'[1]data aktuální'!$A$1:$DI$10000,60,0)))</f>
        <v/>
      </c>
      <c r="AJ56" s="60" t="str">
        <f>IF((VLOOKUP($A56,'[1]data aktuální'!$A$1:$DI$10000,62,0))=0,"",(VLOOKUP($A56,'[1]data aktuální'!$A$1:$DI$10000,62,0)))</f>
        <v/>
      </c>
      <c r="AK56" s="60" t="str">
        <f>IF((VLOOKUP($A56,'[1]data aktuální'!$A$1:$DI$10000,63,0))=0,"",(VLOOKUP($A56,'[1]data aktuální'!$A$1:$DI$10000,63,0)))</f>
        <v/>
      </c>
      <c r="AL56" s="60" t="str">
        <f>IF((VLOOKUP($A56,'[1]data aktuální'!$A$1:$DI$10000,64,0))=0,"",(VLOOKUP($A56,'[1]data aktuální'!$A$1:$DI$10000,64,0)))</f>
        <v/>
      </c>
      <c r="AM56" s="60" t="str">
        <f>IF((VLOOKUP($A56,'[1]data aktuální'!$A$1:$DI$10000,65,0))=0,"",(VLOOKUP($A56,'[1]data aktuální'!$A$1:$DI$10000,65,0)))</f>
        <v/>
      </c>
      <c r="AN56" s="56" t="str">
        <f>VLOOKUP(A56,'[1]data aktuální'!$A$2:$DI$10000,113,0)</f>
        <v>20-50 tis.m3</v>
      </c>
    </row>
    <row r="57" spans="1:40" s="36" customFormat="1" x14ac:dyDescent="0.25">
      <c r="A57" s="36">
        <v>448</v>
      </c>
      <c r="B57" s="53" t="str">
        <f>(VLOOKUP($A57,'[1]data aktuální'!$A$1:$DI$10000,3,0))</f>
        <v>05434661</v>
      </c>
      <c r="C57" s="55" t="str">
        <f>(VLOOKUP($A57,'[1]data aktuální'!$A$1:$DI$10000,7,0))</f>
        <v>PILA SURÝ s.r.o.</v>
      </c>
      <c r="D57" s="55" t="str">
        <f>IF((VLOOKUP($A57,'[1]data aktuální'!$A$1:$DI$10000,14,0))=0,"",(VLOOKUP($A57,'[1]data aktuální'!$A$1:$DI$10000,14,0)))</f>
        <v/>
      </c>
      <c r="E57" s="57">
        <f>(VLOOKUP($A57,'[1]data aktuální'!$A$1:$DI$10000,22,0))</f>
        <v>34001</v>
      </c>
      <c r="F57" s="57">
        <f>(VLOOKUP($A57,'[1]data aktuální'!$A$1:$DI$10000,23,0))</f>
        <v>31178</v>
      </c>
      <c r="G57" s="57">
        <f>(VLOOKUP($A57,'[1]data aktuální'!$A$1:$DI$10000,24,0))</f>
        <v>25030</v>
      </c>
      <c r="H57" s="59">
        <f>IF((VLOOKUP($A57,'[1]data aktuální'!$A$1:$DI$10000,27,0))=0,"",(VLOOKUP($A57,'[1]data aktuální'!$A$1:$DI$10000,27,0)))</f>
        <v>48</v>
      </c>
      <c r="I57" s="59">
        <f>IF((VLOOKUP($A57,'[1]data aktuální'!$A$1:$DI$10000,28,0))=0,"",(VLOOKUP($A57,'[1]data aktuální'!$A$1:$DI$10000,28,0)))</f>
        <v>41</v>
      </c>
      <c r="J57" s="59">
        <f>IF((VLOOKUP($A57,'[1]data aktuální'!$A$1:$DI$10000,29,0))=0,"",(VLOOKUP($A57,'[1]data aktuální'!$A$1:$DI$10000,29,0)))</f>
        <v>9</v>
      </c>
      <c r="K57" s="59" t="str">
        <f>IF((VLOOKUP($A57,'[1]data aktuální'!$A$1:$DI$10000,30,0))=0,"",(VLOOKUP($A57,'[1]data aktuální'!$A$1:$DI$10000,30,0)))</f>
        <v/>
      </c>
      <c r="L57" s="59">
        <f>IF((VLOOKUP($A57,'[1]data aktuální'!$A$1:$DI$10000,32,0))=0,"",(VLOOKUP($A57,'[1]data aktuální'!$A$1:$DI$10000,32,0)))</f>
        <v>2</v>
      </c>
      <c r="M57" s="59" t="str">
        <f>IF((VLOOKUP($A57,'[1]data aktuální'!$A$1:$DI$10000,33,0))=0,"",(VLOOKUP($A57,'[1]data aktuální'!$A$1:$DI$10000,33,0)))</f>
        <v/>
      </c>
      <c r="N57" s="59" t="str">
        <f>IF((VLOOKUP($A57,'[1]data aktuální'!$A$1:$DI$10000,34,0))=0,"",(VLOOKUP($A57,'[1]data aktuální'!$A$1:$DI$10000,34,0)))</f>
        <v/>
      </c>
      <c r="O57" s="59" t="str">
        <f>IF((VLOOKUP($A57,'[1]data aktuální'!$A$1:$DI$10000,35,0))=0,"",(VLOOKUP($A57,'[1]data aktuální'!$A$1:$DI$10000,35,0)))</f>
        <v/>
      </c>
      <c r="P57" s="59" t="str">
        <f>IF((VLOOKUP($A57,'[1]data aktuální'!$A$1:$DI$10000,37,0))=0,"",(VLOOKUP($A57,'[1]data aktuální'!$A$1:$DI$10000,37,0)))</f>
        <v/>
      </c>
      <c r="Q57" s="59" t="str">
        <f>IF((VLOOKUP($A57,'[1]data aktuální'!$A$1:$DI$10000,38,0))=0,"",(VLOOKUP($A57,'[1]data aktuální'!$A$1:$DI$10000,38,0)))</f>
        <v/>
      </c>
      <c r="R57" s="59" t="str">
        <f>IF((VLOOKUP($A57,'[1]data aktuální'!$A$1:$DI$10000,39,0))=0,"",(VLOOKUP($A57,'[1]data aktuální'!$A$1:$DI$10000,39,0)))</f>
        <v/>
      </c>
      <c r="S57" s="59" t="str">
        <f>IF((VLOOKUP($A57,'[1]data aktuální'!$A$1:$DI$10000,40,0))=0,"",(VLOOKUP($A57,'[1]data aktuální'!$A$1:$DI$10000,40,0)))</f>
        <v/>
      </c>
      <c r="T57" s="59" t="str">
        <f>IF((VLOOKUP($A57,'[1]data aktuální'!$A$1:$DI$10000,42,0))=0,"",(VLOOKUP($A57,'[1]data aktuální'!$A$1:$DI$10000,42,0)))</f>
        <v/>
      </c>
      <c r="U57" s="59" t="str">
        <f>IF((VLOOKUP($A57,'[1]data aktuální'!$A$1:$DI$10000,43,0))=0,"",(VLOOKUP($A57,'[1]data aktuální'!$A$1:$DI$10000,43,0)))</f>
        <v/>
      </c>
      <c r="V57" s="59" t="str">
        <f>IF((VLOOKUP($A57,'[1]data aktuální'!$A$1:$DI$10000,44,0))=0,"",(VLOOKUP($A57,'[1]data aktuální'!$A$1:$DI$10000,44,0)))</f>
        <v/>
      </c>
      <c r="W57" s="59" t="str">
        <f>IF((VLOOKUP($A57,'[1]data aktuální'!$A$1:$DI$10000,45,0))=0,"",(VLOOKUP($A57,'[1]data aktuální'!$A$1:$DI$10000,45,0)))</f>
        <v/>
      </c>
      <c r="X57" s="59" t="str">
        <f>IF((VLOOKUP($A57,'[1]data aktuální'!$A$1:$DI$10000,47,0))=0,"",(VLOOKUP($A57,'[1]data aktuální'!$A$1:$DI$10000,47,0)))</f>
        <v/>
      </c>
      <c r="Y57" s="59" t="str">
        <f>IF((VLOOKUP($A57,'[1]data aktuální'!$A$1:$DI$10000,48,0))=0,"",(VLOOKUP($A57,'[1]data aktuální'!$A$1:$DI$10000,48,0)))</f>
        <v/>
      </c>
      <c r="Z57" s="59" t="str">
        <f>IF((VLOOKUP($A57,'[1]data aktuální'!$A$1:$DI$10000,49,0))=0,"",(VLOOKUP($A57,'[1]data aktuální'!$A$1:$DI$10000,49,0)))</f>
        <v/>
      </c>
      <c r="AA57" s="59" t="str">
        <f>IF((VLOOKUP($A57,'[1]data aktuální'!$A$1:$DI$10000,50,0))=0,"",(VLOOKUP($A57,'[1]data aktuální'!$A$1:$DI$10000,50,0)))</f>
        <v/>
      </c>
      <c r="AB57" s="59" t="str">
        <f>IF((VLOOKUP($A57,'[1]data aktuální'!$A$1:$DI$10000,52,0))=0,"",(VLOOKUP($A57,'[1]data aktuální'!$A$1:$DI$10000,52,0)))</f>
        <v/>
      </c>
      <c r="AC57" s="59" t="str">
        <f>IF((VLOOKUP($A57,'[1]data aktuální'!$A$1:$DI$10000,53,0))=0,"",(VLOOKUP($A57,'[1]data aktuální'!$A$1:$DI$10000,53,0)))</f>
        <v/>
      </c>
      <c r="AD57" s="59" t="str">
        <f>IF((VLOOKUP($A57,'[1]data aktuální'!$A$1:$DI$10000,54,0))=0,"",(VLOOKUP($A57,'[1]data aktuální'!$A$1:$DI$10000,54,0)))</f>
        <v/>
      </c>
      <c r="AE57" s="59" t="str">
        <f>IF((VLOOKUP($A57,'[1]data aktuální'!$A$1:$DI$10000,55,0))=0,"",(VLOOKUP($A57,'[1]data aktuální'!$A$1:$DI$10000,55,0)))</f>
        <v/>
      </c>
      <c r="AF57" s="59" t="str">
        <f>IF((VLOOKUP($A57,'[1]data aktuální'!$A$1:$DI$10000,57,0))=0,"",(VLOOKUP($A57,'[1]data aktuální'!$A$1:$DI$10000,57,0)))</f>
        <v/>
      </c>
      <c r="AG57" s="59" t="str">
        <f>IF((VLOOKUP($A57,'[1]data aktuální'!$A$1:$DI$10000,58,0))=0,"",(VLOOKUP($A57,'[1]data aktuální'!$A$1:$DI$10000,58,0)))</f>
        <v/>
      </c>
      <c r="AH57" s="59" t="str">
        <f>IF((VLOOKUP($A57,'[1]data aktuální'!$A$1:$DI$10000,59,0))=0,"",(VLOOKUP($A57,'[1]data aktuální'!$A$1:$DI$10000,59,0)))</f>
        <v/>
      </c>
      <c r="AI57" s="59" t="str">
        <f>IF((VLOOKUP($A57,'[1]data aktuální'!$A$1:$DI$10000,60,0))=0,"",(VLOOKUP($A57,'[1]data aktuální'!$A$1:$DI$10000,60,0)))</f>
        <v/>
      </c>
      <c r="AJ57" s="59" t="str">
        <f>IF((VLOOKUP($A57,'[1]data aktuální'!$A$1:$DI$10000,62,0))=0,"",(VLOOKUP($A57,'[1]data aktuální'!$A$1:$DI$10000,62,0)))</f>
        <v/>
      </c>
      <c r="AK57" s="59" t="str">
        <f>IF((VLOOKUP($A57,'[1]data aktuální'!$A$1:$DI$10000,63,0))=0,"",(VLOOKUP($A57,'[1]data aktuální'!$A$1:$DI$10000,63,0)))</f>
        <v/>
      </c>
      <c r="AL57" s="59" t="str">
        <f>IF((VLOOKUP($A57,'[1]data aktuální'!$A$1:$DI$10000,64,0))=0,"",(VLOOKUP($A57,'[1]data aktuální'!$A$1:$DI$10000,64,0)))</f>
        <v/>
      </c>
      <c r="AM57" s="59" t="str">
        <f>IF((VLOOKUP($A57,'[1]data aktuální'!$A$1:$DI$10000,65,0))=0,"",(VLOOKUP($A57,'[1]data aktuální'!$A$1:$DI$10000,65,0)))</f>
        <v/>
      </c>
      <c r="AN57" s="55" t="str">
        <f>VLOOKUP(A57,'[1]data aktuální'!$A$2:$DI$10000,113,0)</f>
        <v>20-50 tis.m3</v>
      </c>
    </row>
    <row r="58" spans="1:40" x14ac:dyDescent="0.25">
      <c r="A58" s="74">
        <v>472</v>
      </c>
      <c r="B58" s="52" t="str">
        <f>(VLOOKUP($A58,'[1]data aktuální'!$A$1:$DI$10000,3,0))</f>
        <v>04940636</v>
      </c>
      <c r="C58" s="33" t="str">
        <f>(VLOOKUP($A58,'[1]data aktuální'!$A$1:$DI$10000,7,0))</f>
        <v>Dřevo Pichler -Dlouhý s.r.o</v>
      </c>
      <c r="D58" s="33" t="str">
        <f>IF((VLOOKUP($A58,'[1]data aktuální'!$A$1:$DI$10000,14,0))=0,"",(VLOOKUP($A58,'[1]data aktuální'!$A$1:$DI$10000,14,0)))</f>
        <v/>
      </c>
      <c r="E58" s="34">
        <f>(VLOOKUP($A58,'[1]data aktuální'!$A$1:$DI$10000,22,0))</f>
        <v>15000</v>
      </c>
      <c r="F58" s="34">
        <f>(VLOOKUP($A58,'[1]data aktuální'!$A$1:$DI$10000,23,0))</f>
        <v>25000</v>
      </c>
      <c r="G58" s="34">
        <f>(VLOOKUP($A58,'[1]data aktuální'!$A$1:$DI$10000,24,0))</f>
        <v>25000</v>
      </c>
      <c r="H58" s="35">
        <f>IF((VLOOKUP($A58,'[1]data aktuální'!$A$1:$DI$10000,27,0))=0,"",(VLOOKUP($A58,'[1]data aktuální'!$A$1:$DI$10000,27,0)))</f>
        <v>45</v>
      </c>
      <c r="I58" s="35">
        <f>IF((VLOOKUP($A58,'[1]data aktuální'!$A$1:$DI$10000,28,0))=0,"",(VLOOKUP($A58,'[1]data aktuální'!$A$1:$DI$10000,28,0)))</f>
        <v>20</v>
      </c>
      <c r="J58" s="35" t="str">
        <f>IF((VLOOKUP($A58,'[1]data aktuální'!$A$1:$DI$10000,29,0))=0,"",(VLOOKUP($A58,'[1]data aktuální'!$A$1:$DI$10000,29,0)))</f>
        <v/>
      </c>
      <c r="K58" s="35" t="str">
        <f>IF((VLOOKUP($A58,'[1]data aktuální'!$A$1:$DI$10000,30,0))=0,"",(VLOOKUP($A58,'[1]data aktuální'!$A$1:$DI$10000,30,0)))</f>
        <v/>
      </c>
      <c r="L58" s="35" t="str">
        <f>IF((VLOOKUP($A58,'[1]data aktuální'!$A$1:$DI$10000,32,0))=0,"",(VLOOKUP($A58,'[1]data aktuální'!$A$1:$DI$10000,32,0)))</f>
        <v/>
      </c>
      <c r="M58" s="35" t="str">
        <f>IF((VLOOKUP($A58,'[1]data aktuální'!$A$1:$DI$10000,33,0))=0,"",(VLOOKUP($A58,'[1]data aktuální'!$A$1:$DI$10000,33,0)))</f>
        <v/>
      </c>
      <c r="N58" s="35" t="str">
        <f>IF((VLOOKUP($A58,'[1]data aktuální'!$A$1:$DI$10000,34,0))=0,"",(VLOOKUP($A58,'[1]data aktuální'!$A$1:$DI$10000,34,0)))</f>
        <v/>
      </c>
      <c r="O58" s="35" t="str">
        <f>IF((VLOOKUP($A58,'[1]data aktuální'!$A$1:$DI$10000,35,0))=0,"",(VLOOKUP($A58,'[1]data aktuální'!$A$1:$DI$10000,35,0)))</f>
        <v/>
      </c>
      <c r="P58" s="35">
        <f>IF((VLOOKUP($A58,'[1]data aktuální'!$A$1:$DI$10000,37,0))=0,"",(VLOOKUP($A58,'[1]data aktuální'!$A$1:$DI$10000,37,0)))</f>
        <v>30</v>
      </c>
      <c r="Q58" s="35" t="str">
        <f>IF((VLOOKUP($A58,'[1]data aktuální'!$A$1:$DI$10000,38,0))=0,"",(VLOOKUP($A58,'[1]data aktuální'!$A$1:$DI$10000,38,0)))</f>
        <v/>
      </c>
      <c r="R58" s="35" t="str">
        <f>IF((VLOOKUP($A58,'[1]data aktuální'!$A$1:$DI$10000,39,0))=0,"",(VLOOKUP($A58,'[1]data aktuální'!$A$1:$DI$10000,39,0)))</f>
        <v/>
      </c>
      <c r="S58" s="35" t="str">
        <f>IF((VLOOKUP($A58,'[1]data aktuální'!$A$1:$DI$10000,40,0))=0,"",(VLOOKUP($A58,'[1]data aktuální'!$A$1:$DI$10000,40,0)))</f>
        <v/>
      </c>
      <c r="T58" s="35" t="str">
        <f>IF((VLOOKUP($A58,'[1]data aktuální'!$A$1:$DI$10000,42,0))=0,"",(VLOOKUP($A58,'[1]data aktuální'!$A$1:$DI$10000,42,0)))</f>
        <v/>
      </c>
      <c r="U58" s="35" t="str">
        <f>IF((VLOOKUP($A58,'[1]data aktuální'!$A$1:$DI$10000,43,0))=0,"",(VLOOKUP($A58,'[1]data aktuální'!$A$1:$DI$10000,43,0)))</f>
        <v/>
      </c>
      <c r="V58" s="35" t="str">
        <f>IF((VLOOKUP($A58,'[1]data aktuální'!$A$1:$DI$10000,44,0))=0,"",(VLOOKUP($A58,'[1]data aktuální'!$A$1:$DI$10000,44,0)))</f>
        <v/>
      </c>
      <c r="W58" s="35" t="str">
        <f>IF((VLOOKUP($A58,'[1]data aktuální'!$A$1:$DI$10000,45,0))=0,"",(VLOOKUP($A58,'[1]data aktuální'!$A$1:$DI$10000,45,0)))</f>
        <v/>
      </c>
      <c r="X58" s="35">
        <f>IF((VLOOKUP($A58,'[1]data aktuální'!$A$1:$DI$10000,47,0))=0,"",(VLOOKUP($A58,'[1]data aktuální'!$A$1:$DI$10000,47,0)))</f>
        <v>5</v>
      </c>
      <c r="Y58" s="35" t="str">
        <f>IF((VLOOKUP($A58,'[1]data aktuální'!$A$1:$DI$10000,48,0))=0,"",(VLOOKUP($A58,'[1]data aktuální'!$A$1:$DI$10000,48,0)))</f>
        <v/>
      </c>
      <c r="Z58" s="35" t="str">
        <f>IF((VLOOKUP($A58,'[1]data aktuální'!$A$1:$DI$10000,49,0))=0,"",(VLOOKUP($A58,'[1]data aktuální'!$A$1:$DI$10000,49,0)))</f>
        <v/>
      </c>
      <c r="AA58" s="35" t="str">
        <f>IF((VLOOKUP($A58,'[1]data aktuální'!$A$1:$DI$10000,50,0))=0,"",(VLOOKUP($A58,'[1]data aktuální'!$A$1:$DI$10000,50,0)))</f>
        <v/>
      </c>
      <c r="AB58" s="35" t="str">
        <f>IF((VLOOKUP($A58,'[1]data aktuální'!$A$1:$DI$10000,52,0))=0,"",(VLOOKUP($A58,'[1]data aktuální'!$A$1:$DI$10000,52,0)))</f>
        <v/>
      </c>
      <c r="AC58" s="35" t="str">
        <f>IF((VLOOKUP($A58,'[1]data aktuální'!$A$1:$DI$10000,53,0))=0,"",(VLOOKUP($A58,'[1]data aktuální'!$A$1:$DI$10000,53,0)))</f>
        <v/>
      </c>
      <c r="AD58" s="35" t="str">
        <f>IF((VLOOKUP($A58,'[1]data aktuální'!$A$1:$DI$10000,54,0))=0,"",(VLOOKUP($A58,'[1]data aktuální'!$A$1:$DI$10000,54,0)))</f>
        <v/>
      </c>
      <c r="AE58" s="35" t="str">
        <f>IF((VLOOKUP($A58,'[1]data aktuální'!$A$1:$DI$10000,55,0))=0,"",(VLOOKUP($A58,'[1]data aktuální'!$A$1:$DI$10000,55,0)))</f>
        <v/>
      </c>
      <c r="AF58" s="35" t="str">
        <f>IF((VLOOKUP($A58,'[1]data aktuální'!$A$1:$DI$10000,57,0))=0,"",(VLOOKUP($A58,'[1]data aktuální'!$A$1:$DI$10000,57,0)))</f>
        <v/>
      </c>
      <c r="AG58" s="35" t="str">
        <f>IF((VLOOKUP($A58,'[1]data aktuální'!$A$1:$DI$10000,58,0))=0,"",(VLOOKUP($A58,'[1]data aktuální'!$A$1:$DI$10000,58,0)))</f>
        <v/>
      </c>
      <c r="AH58" s="35" t="str">
        <f>IF((VLOOKUP($A58,'[1]data aktuální'!$A$1:$DI$10000,59,0))=0,"",(VLOOKUP($A58,'[1]data aktuální'!$A$1:$DI$10000,59,0)))</f>
        <v/>
      </c>
      <c r="AI58" s="35" t="str">
        <f>IF((VLOOKUP($A58,'[1]data aktuální'!$A$1:$DI$10000,60,0))=0,"",(VLOOKUP($A58,'[1]data aktuální'!$A$1:$DI$10000,60,0)))</f>
        <v/>
      </c>
      <c r="AJ58" s="35" t="str">
        <f>IF((VLOOKUP($A58,'[1]data aktuální'!$A$1:$DI$10000,62,0))=0,"",(VLOOKUP($A58,'[1]data aktuální'!$A$1:$DI$10000,62,0)))</f>
        <v/>
      </c>
      <c r="AK58" s="35" t="str">
        <f>IF((VLOOKUP($A58,'[1]data aktuální'!$A$1:$DI$10000,63,0))=0,"",(VLOOKUP($A58,'[1]data aktuální'!$A$1:$DI$10000,63,0)))</f>
        <v/>
      </c>
      <c r="AL58" s="35" t="str">
        <f>IF((VLOOKUP($A58,'[1]data aktuální'!$A$1:$DI$10000,64,0))=0,"",(VLOOKUP($A58,'[1]data aktuální'!$A$1:$DI$10000,64,0)))</f>
        <v/>
      </c>
      <c r="AM58" s="35" t="str">
        <f>IF((VLOOKUP($A58,'[1]data aktuální'!$A$1:$DI$10000,65,0))=0,"",(VLOOKUP($A58,'[1]data aktuální'!$A$1:$DI$10000,65,0)))</f>
        <v/>
      </c>
      <c r="AN58" s="33" t="str">
        <f>VLOOKUP(A58,'[1]data aktuální'!$A$2:$DI$10000,113,0)</f>
        <v>20-50 tis.m3</v>
      </c>
    </row>
    <row r="59" spans="1:40" s="36" customFormat="1" x14ac:dyDescent="0.25">
      <c r="A59" s="36">
        <v>582</v>
      </c>
      <c r="B59" s="51" t="str">
        <f>(VLOOKUP($A59,'[1]data aktuální'!$A$1:$DI$10000,3,0))</f>
        <v>43371469</v>
      </c>
      <c r="C59" s="38" t="str">
        <f>(VLOOKUP($A59,'[1]data aktuální'!$A$1:$DI$10000,7,0))</f>
        <v>OBALFRUKT, dřevařská výroba spol. s.r.o.</v>
      </c>
      <c r="D59" s="38" t="str">
        <f>IF((VLOOKUP($A59,'[1]data aktuální'!$A$1:$DI$10000,14,0))=0,"",(VLOOKUP($A59,'[1]data aktuální'!$A$1:$DI$10000,14,0)))</f>
        <v/>
      </c>
      <c r="E59" s="39">
        <f>(VLOOKUP($A59,'[1]data aktuální'!$A$1:$DI$10000,22,0))</f>
        <v>24000</v>
      </c>
      <c r="F59" s="39">
        <f>(VLOOKUP($A59,'[1]data aktuální'!$A$1:$DI$10000,23,0))</f>
        <v>28000</v>
      </c>
      <c r="G59" s="39">
        <f>(VLOOKUP($A59,'[1]data aktuální'!$A$1:$DI$10000,24,0))</f>
        <v>25000</v>
      </c>
      <c r="H59" s="40" t="str">
        <f>IF((VLOOKUP($A59,'[1]data aktuální'!$A$1:$DI$10000,27,0))=0,"",(VLOOKUP($A59,'[1]data aktuální'!$A$1:$DI$10000,27,0)))</f>
        <v/>
      </c>
      <c r="I59" s="40">
        <f>IF((VLOOKUP($A59,'[1]data aktuální'!$A$1:$DI$10000,28,0))=0,"",(VLOOKUP($A59,'[1]data aktuální'!$A$1:$DI$10000,28,0)))</f>
        <v>5</v>
      </c>
      <c r="J59" s="40">
        <f>IF((VLOOKUP($A59,'[1]data aktuální'!$A$1:$DI$10000,29,0))=0,"",(VLOOKUP($A59,'[1]data aktuální'!$A$1:$DI$10000,29,0)))</f>
        <v>25</v>
      </c>
      <c r="K59" s="40" t="str">
        <f>IF((VLOOKUP($A59,'[1]data aktuální'!$A$1:$DI$10000,30,0))=0,"",(VLOOKUP($A59,'[1]data aktuální'!$A$1:$DI$10000,30,0)))</f>
        <v/>
      </c>
      <c r="L59" s="40">
        <f>IF((VLOOKUP($A59,'[1]data aktuální'!$A$1:$DI$10000,32,0))=0,"",(VLOOKUP($A59,'[1]data aktuální'!$A$1:$DI$10000,32,0)))</f>
        <v>5</v>
      </c>
      <c r="M59" s="40">
        <f>IF((VLOOKUP($A59,'[1]data aktuální'!$A$1:$DI$10000,33,0))=0,"",(VLOOKUP($A59,'[1]data aktuální'!$A$1:$DI$10000,33,0)))</f>
        <v>5</v>
      </c>
      <c r="N59" s="40">
        <f>IF((VLOOKUP($A59,'[1]data aktuální'!$A$1:$DI$10000,34,0))=0,"",(VLOOKUP($A59,'[1]data aktuální'!$A$1:$DI$10000,34,0)))</f>
        <v>30</v>
      </c>
      <c r="O59" s="40" t="str">
        <f>IF((VLOOKUP($A59,'[1]data aktuální'!$A$1:$DI$10000,35,0))=0,"",(VLOOKUP($A59,'[1]data aktuální'!$A$1:$DI$10000,35,0)))</f>
        <v/>
      </c>
      <c r="P59" s="40" t="str">
        <f>IF((VLOOKUP($A59,'[1]data aktuální'!$A$1:$DI$10000,37,0))=0,"",(VLOOKUP($A59,'[1]data aktuální'!$A$1:$DI$10000,37,0)))</f>
        <v/>
      </c>
      <c r="Q59" s="40">
        <f>IF((VLOOKUP($A59,'[1]data aktuální'!$A$1:$DI$10000,38,0))=0,"",(VLOOKUP($A59,'[1]data aktuální'!$A$1:$DI$10000,38,0)))</f>
        <v>5</v>
      </c>
      <c r="R59" s="40">
        <f>IF((VLOOKUP($A59,'[1]data aktuální'!$A$1:$DI$10000,39,0))=0,"",(VLOOKUP($A59,'[1]data aktuální'!$A$1:$DI$10000,39,0)))</f>
        <v>10</v>
      </c>
      <c r="S59" s="40" t="str">
        <f>IF((VLOOKUP($A59,'[1]data aktuální'!$A$1:$DI$10000,40,0))=0,"",(VLOOKUP($A59,'[1]data aktuální'!$A$1:$DI$10000,40,0)))</f>
        <v/>
      </c>
      <c r="T59" s="40" t="str">
        <f>IF((VLOOKUP($A59,'[1]data aktuální'!$A$1:$DI$10000,42,0))=0,"",(VLOOKUP($A59,'[1]data aktuální'!$A$1:$DI$10000,42,0)))</f>
        <v/>
      </c>
      <c r="U59" s="40" t="str">
        <f>IF((VLOOKUP($A59,'[1]data aktuální'!$A$1:$DI$10000,43,0))=0,"",(VLOOKUP($A59,'[1]data aktuální'!$A$1:$DI$10000,43,0)))</f>
        <v/>
      </c>
      <c r="V59" s="40" t="str">
        <f>IF((VLOOKUP($A59,'[1]data aktuální'!$A$1:$DI$10000,44,0))=0,"",(VLOOKUP($A59,'[1]data aktuální'!$A$1:$DI$10000,44,0)))</f>
        <v/>
      </c>
      <c r="W59" s="40" t="str">
        <f>IF((VLOOKUP($A59,'[1]data aktuální'!$A$1:$DI$10000,45,0))=0,"",(VLOOKUP($A59,'[1]data aktuální'!$A$1:$DI$10000,45,0)))</f>
        <v/>
      </c>
      <c r="X59" s="40" t="str">
        <f>IF((VLOOKUP($A59,'[1]data aktuální'!$A$1:$DI$10000,47,0))=0,"",(VLOOKUP($A59,'[1]data aktuální'!$A$1:$DI$10000,47,0)))</f>
        <v/>
      </c>
      <c r="Y59" s="40" t="str">
        <f>IF((VLOOKUP($A59,'[1]data aktuální'!$A$1:$DI$10000,48,0))=0,"",(VLOOKUP($A59,'[1]data aktuální'!$A$1:$DI$10000,48,0)))</f>
        <v/>
      </c>
      <c r="Z59" s="40" t="str">
        <f>IF((VLOOKUP($A59,'[1]data aktuální'!$A$1:$DI$10000,49,0))=0,"",(VLOOKUP($A59,'[1]data aktuální'!$A$1:$DI$10000,49,0)))</f>
        <v/>
      </c>
      <c r="AA59" s="40" t="str">
        <f>IF((VLOOKUP($A59,'[1]data aktuální'!$A$1:$DI$10000,50,0))=0,"",(VLOOKUP($A59,'[1]data aktuální'!$A$1:$DI$10000,50,0)))</f>
        <v/>
      </c>
      <c r="AB59" s="40" t="str">
        <f>IF((VLOOKUP($A59,'[1]data aktuální'!$A$1:$DI$10000,52,0))=0,"",(VLOOKUP($A59,'[1]data aktuální'!$A$1:$DI$10000,52,0)))</f>
        <v/>
      </c>
      <c r="AC59" s="40" t="str">
        <f>IF((VLOOKUP($A59,'[1]data aktuální'!$A$1:$DI$10000,53,0))=0,"",(VLOOKUP($A59,'[1]data aktuální'!$A$1:$DI$10000,53,0)))</f>
        <v/>
      </c>
      <c r="AD59" s="40" t="str">
        <f>IF((VLOOKUP($A59,'[1]data aktuální'!$A$1:$DI$10000,54,0))=0,"",(VLOOKUP($A59,'[1]data aktuální'!$A$1:$DI$10000,54,0)))</f>
        <v/>
      </c>
      <c r="AE59" s="40" t="str">
        <f>IF((VLOOKUP($A59,'[1]data aktuální'!$A$1:$DI$10000,55,0))=0,"",(VLOOKUP($A59,'[1]data aktuální'!$A$1:$DI$10000,55,0)))</f>
        <v/>
      </c>
      <c r="AF59" s="40">
        <f>IF((VLOOKUP($A59,'[1]data aktuální'!$A$1:$DI$10000,57,0))=0,"",(VLOOKUP($A59,'[1]data aktuální'!$A$1:$DI$10000,57,0)))</f>
        <v>5</v>
      </c>
      <c r="AG59" s="40">
        <f>IF((VLOOKUP($A59,'[1]data aktuální'!$A$1:$DI$10000,58,0))=0,"",(VLOOKUP($A59,'[1]data aktuální'!$A$1:$DI$10000,58,0)))</f>
        <v>5</v>
      </c>
      <c r="AH59" s="40">
        <f>IF((VLOOKUP($A59,'[1]data aktuální'!$A$1:$DI$10000,59,0))=0,"",(VLOOKUP($A59,'[1]data aktuální'!$A$1:$DI$10000,59,0)))</f>
        <v>5</v>
      </c>
      <c r="AI59" s="40" t="str">
        <f>IF((VLOOKUP($A59,'[1]data aktuální'!$A$1:$DI$10000,60,0))=0,"",(VLOOKUP($A59,'[1]data aktuální'!$A$1:$DI$10000,60,0)))</f>
        <v/>
      </c>
      <c r="AJ59" s="40" t="str">
        <f>IF((VLOOKUP($A59,'[1]data aktuální'!$A$1:$DI$10000,62,0))=0,"",(VLOOKUP($A59,'[1]data aktuální'!$A$1:$DI$10000,62,0)))</f>
        <v/>
      </c>
      <c r="AK59" s="40" t="str">
        <f>IF((VLOOKUP($A59,'[1]data aktuální'!$A$1:$DI$10000,63,0))=0,"",(VLOOKUP($A59,'[1]data aktuální'!$A$1:$DI$10000,63,0)))</f>
        <v/>
      </c>
      <c r="AL59" s="40" t="str">
        <f>IF((VLOOKUP($A59,'[1]data aktuální'!$A$1:$DI$10000,64,0))=0,"",(VLOOKUP($A59,'[1]data aktuální'!$A$1:$DI$10000,64,0)))</f>
        <v/>
      </c>
      <c r="AM59" s="40" t="str">
        <f>IF((VLOOKUP($A59,'[1]data aktuální'!$A$1:$DI$10000,65,0))=0,"",(VLOOKUP($A59,'[1]data aktuální'!$A$1:$DI$10000,65,0)))</f>
        <v/>
      </c>
      <c r="AN59" s="38" t="str">
        <f>VLOOKUP(A59,'[1]data aktuální'!$A$2:$DI$10000,113,0)</f>
        <v>20-50 tis.m3</v>
      </c>
    </row>
    <row r="60" spans="1:40" x14ac:dyDescent="0.25">
      <c r="A60">
        <v>365</v>
      </c>
      <c r="B60" s="54" t="str">
        <f>(VLOOKUP($A60,'[1]data aktuální'!$A$1:$DI$10000,3,0))</f>
        <v>26845245</v>
      </c>
      <c r="C60" s="56" t="str">
        <f>(VLOOKUP($A60,'[1]data aktuální'!$A$1:$DI$10000,7,0))</f>
        <v>CARMAN-WOOD, s.r.o.</v>
      </c>
      <c r="D60" s="56" t="str">
        <f>IF((VLOOKUP($A60,'[1]data aktuální'!$A$1:$DI$10000,14,0))=0,"",(VLOOKUP($A60,'[1]data aktuální'!$A$1:$DI$10000,14,0)))</f>
        <v/>
      </c>
      <c r="E60" s="58">
        <f>(VLOOKUP($A60,'[1]data aktuální'!$A$1:$DI$10000,22,0))</f>
        <v>26999</v>
      </c>
      <c r="F60" s="58">
        <f>(VLOOKUP($A60,'[1]data aktuální'!$A$1:$DI$10000,23,0))</f>
        <v>20667</v>
      </c>
      <c r="G60" s="58">
        <f>(VLOOKUP($A60,'[1]data aktuální'!$A$1:$DI$10000,24,0))</f>
        <v>23391</v>
      </c>
      <c r="H60" s="60" t="str">
        <f>IF((VLOOKUP($A60,'[1]data aktuální'!$A$1:$DI$10000,27,0))=0,"",(VLOOKUP($A60,'[1]data aktuální'!$A$1:$DI$10000,27,0)))</f>
        <v/>
      </c>
      <c r="I60" s="60" t="str">
        <f>IF((VLOOKUP($A60,'[1]data aktuální'!$A$1:$DI$10000,28,0))=0,"",(VLOOKUP($A60,'[1]data aktuální'!$A$1:$DI$10000,28,0)))</f>
        <v/>
      </c>
      <c r="J60" s="60" t="str">
        <f>IF((VLOOKUP($A60,'[1]data aktuální'!$A$1:$DI$10000,29,0))=0,"",(VLOOKUP($A60,'[1]data aktuální'!$A$1:$DI$10000,29,0)))</f>
        <v/>
      </c>
      <c r="K60" s="60" t="str">
        <f>IF((VLOOKUP($A60,'[1]data aktuální'!$A$1:$DI$10000,30,0))=0,"",(VLOOKUP($A60,'[1]data aktuální'!$A$1:$DI$10000,30,0)))</f>
        <v/>
      </c>
      <c r="L60" s="60" t="str">
        <f>IF((VLOOKUP($A60,'[1]data aktuální'!$A$1:$DI$10000,32,0))=0,"",(VLOOKUP($A60,'[1]data aktuální'!$A$1:$DI$10000,32,0)))</f>
        <v/>
      </c>
      <c r="M60" s="60" t="str">
        <f>IF((VLOOKUP($A60,'[1]data aktuální'!$A$1:$DI$10000,33,0))=0,"",(VLOOKUP($A60,'[1]data aktuální'!$A$1:$DI$10000,33,0)))</f>
        <v/>
      </c>
      <c r="N60" s="60" t="str">
        <f>IF((VLOOKUP($A60,'[1]data aktuální'!$A$1:$DI$10000,34,0))=0,"",(VLOOKUP($A60,'[1]data aktuální'!$A$1:$DI$10000,34,0)))</f>
        <v/>
      </c>
      <c r="O60" s="60" t="str">
        <f>IF((VLOOKUP($A60,'[1]data aktuální'!$A$1:$DI$10000,35,0))=0,"",(VLOOKUP($A60,'[1]data aktuální'!$A$1:$DI$10000,35,0)))</f>
        <v/>
      </c>
      <c r="P60" s="60">
        <f>IF((VLOOKUP($A60,'[1]data aktuální'!$A$1:$DI$10000,37,0))=0,"",(VLOOKUP($A60,'[1]data aktuální'!$A$1:$DI$10000,37,0)))</f>
        <v>80</v>
      </c>
      <c r="Q60" s="60">
        <f>IF((VLOOKUP($A60,'[1]data aktuální'!$A$1:$DI$10000,38,0))=0,"",(VLOOKUP($A60,'[1]data aktuální'!$A$1:$DI$10000,38,0)))</f>
        <v>20</v>
      </c>
      <c r="R60" s="60" t="str">
        <f>IF((VLOOKUP($A60,'[1]data aktuální'!$A$1:$DI$10000,39,0))=0,"",(VLOOKUP($A60,'[1]data aktuální'!$A$1:$DI$10000,39,0)))</f>
        <v/>
      </c>
      <c r="S60" s="60" t="str">
        <f>IF((VLOOKUP($A60,'[1]data aktuální'!$A$1:$DI$10000,40,0))=0,"",(VLOOKUP($A60,'[1]data aktuální'!$A$1:$DI$10000,40,0)))</f>
        <v/>
      </c>
      <c r="T60" s="60" t="str">
        <f>IF((VLOOKUP($A60,'[1]data aktuální'!$A$1:$DI$10000,42,0))=0,"",(VLOOKUP($A60,'[1]data aktuální'!$A$1:$DI$10000,42,0)))</f>
        <v/>
      </c>
      <c r="U60" s="60" t="str">
        <f>IF((VLOOKUP($A60,'[1]data aktuální'!$A$1:$DI$10000,43,0))=0,"",(VLOOKUP($A60,'[1]data aktuální'!$A$1:$DI$10000,43,0)))</f>
        <v/>
      </c>
      <c r="V60" s="60" t="str">
        <f>IF((VLOOKUP($A60,'[1]data aktuální'!$A$1:$DI$10000,44,0))=0,"",(VLOOKUP($A60,'[1]data aktuální'!$A$1:$DI$10000,44,0)))</f>
        <v/>
      </c>
      <c r="W60" s="60" t="str">
        <f>IF((VLOOKUP($A60,'[1]data aktuální'!$A$1:$DI$10000,45,0))=0,"",(VLOOKUP($A60,'[1]data aktuální'!$A$1:$DI$10000,45,0)))</f>
        <v/>
      </c>
      <c r="X60" s="60" t="str">
        <f>IF((VLOOKUP($A60,'[1]data aktuální'!$A$1:$DI$10000,47,0))=0,"",(VLOOKUP($A60,'[1]data aktuální'!$A$1:$DI$10000,47,0)))</f>
        <v/>
      </c>
      <c r="Y60" s="60" t="str">
        <f>IF((VLOOKUP($A60,'[1]data aktuální'!$A$1:$DI$10000,48,0))=0,"",(VLOOKUP($A60,'[1]data aktuální'!$A$1:$DI$10000,48,0)))</f>
        <v/>
      </c>
      <c r="Z60" s="60" t="str">
        <f>IF((VLOOKUP($A60,'[1]data aktuální'!$A$1:$DI$10000,49,0))=0,"",(VLOOKUP($A60,'[1]data aktuální'!$A$1:$DI$10000,49,0)))</f>
        <v/>
      </c>
      <c r="AA60" s="60" t="str">
        <f>IF((VLOOKUP($A60,'[1]data aktuální'!$A$1:$DI$10000,50,0))=0,"",(VLOOKUP($A60,'[1]data aktuální'!$A$1:$DI$10000,50,0)))</f>
        <v/>
      </c>
      <c r="AB60" s="60" t="str">
        <f>IF((VLOOKUP($A60,'[1]data aktuální'!$A$1:$DI$10000,52,0))=0,"",(VLOOKUP($A60,'[1]data aktuální'!$A$1:$DI$10000,52,0)))</f>
        <v/>
      </c>
      <c r="AC60" s="60" t="str">
        <f>IF((VLOOKUP($A60,'[1]data aktuální'!$A$1:$DI$10000,53,0))=0,"",(VLOOKUP($A60,'[1]data aktuální'!$A$1:$DI$10000,53,0)))</f>
        <v/>
      </c>
      <c r="AD60" s="60" t="str">
        <f>IF((VLOOKUP($A60,'[1]data aktuální'!$A$1:$DI$10000,54,0))=0,"",(VLOOKUP($A60,'[1]data aktuální'!$A$1:$DI$10000,54,0)))</f>
        <v/>
      </c>
      <c r="AE60" s="60" t="str">
        <f>IF((VLOOKUP($A60,'[1]data aktuální'!$A$1:$DI$10000,55,0))=0,"",(VLOOKUP($A60,'[1]data aktuální'!$A$1:$DI$10000,55,0)))</f>
        <v/>
      </c>
      <c r="AF60" s="60" t="str">
        <f>IF((VLOOKUP($A60,'[1]data aktuální'!$A$1:$DI$10000,57,0))=0,"",(VLOOKUP($A60,'[1]data aktuální'!$A$1:$DI$10000,57,0)))</f>
        <v/>
      </c>
      <c r="AG60" s="60" t="str">
        <f>IF((VLOOKUP($A60,'[1]data aktuální'!$A$1:$DI$10000,58,0))=0,"",(VLOOKUP($A60,'[1]data aktuální'!$A$1:$DI$10000,58,0)))</f>
        <v/>
      </c>
      <c r="AH60" s="60" t="str">
        <f>IF((VLOOKUP($A60,'[1]data aktuální'!$A$1:$DI$10000,59,0))=0,"",(VLOOKUP($A60,'[1]data aktuální'!$A$1:$DI$10000,59,0)))</f>
        <v/>
      </c>
      <c r="AI60" s="60" t="str">
        <f>IF((VLOOKUP($A60,'[1]data aktuální'!$A$1:$DI$10000,60,0))=0,"",(VLOOKUP($A60,'[1]data aktuální'!$A$1:$DI$10000,60,0)))</f>
        <v/>
      </c>
      <c r="AJ60" s="60" t="str">
        <f>IF((VLOOKUP($A60,'[1]data aktuální'!$A$1:$DI$10000,62,0))=0,"",(VLOOKUP($A60,'[1]data aktuální'!$A$1:$DI$10000,62,0)))</f>
        <v/>
      </c>
      <c r="AK60" s="60" t="str">
        <f>IF((VLOOKUP($A60,'[1]data aktuální'!$A$1:$DI$10000,63,0))=0,"",(VLOOKUP($A60,'[1]data aktuální'!$A$1:$DI$10000,63,0)))</f>
        <v/>
      </c>
      <c r="AL60" s="60" t="str">
        <f>IF((VLOOKUP($A60,'[1]data aktuální'!$A$1:$DI$10000,64,0))=0,"",(VLOOKUP($A60,'[1]data aktuální'!$A$1:$DI$10000,64,0)))</f>
        <v/>
      </c>
      <c r="AM60" s="60" t="str">
        <f>IF((VLOOKUP($A60,'[1]data aktuální'!$A$1:$DI$10000,65,0))=0,"",(VLOOKUP($A60,'[1]data aktuální'!$A$1:$DI$10000,65,0)))</f>
        <v/>
      </c>
      <c r="AN60" s="56" t="str">
        <f>VLOOKUP(A60,'[1]data aktuální'!$A$2:$DI$10000,113,0)</f>
        <v>20-50 tis.m3</v>
      </c>
    </row>
    <row r="61" spans="1:40" s="36" customFormat="1" x14ac:dyDescent="0.25">
      <c r="A61" s="36">
        <v>487</v>
      </c>
      <c r="B61" s="53" t="str">
        <f>(VLOOKUP($A61,'[1]data aktuální'!$A$1:$DI$10000,3,0))</f>
        <v>24746371</v>
      </c>
      <c r="C61" s="55" t="str">
        <f>(VLOOKUP($A61,'[1]data aktuální'!$A$1:$DI$10000,7,0))</f>
        <v>Pila Pokorny, s.r.o.</v>
      </c>
      <c r="D61" s="55" t="str">
        <f>IF((VLOOKUP($A61,'[1]data aktuální'!$A$1:$DI$10000,14,0))=0,"",(VLOOKUP($A61,'[1]data aktuální'!$A$1:$DI$10000,14,0)))</f>
        <v>Pila Zdice</v>
      </c>
      <c r="E61" s="57">
        <f>(VLOOKUP($A61,'[1]data aktuální'!$A$1:$DI$10000,22,0))</f>
        <v>25000</v>
      </c>
      <c r="F61" s="57">
        <f>(VLOOKUP($A61,'[1]data aktuální'!$A$1:$DI$10000,23,0))</f>
        <v>21000</v>
      </c>
      <c r="G61" s="57">
        <f>(VLOOKUP($A61,'[1]data aktuální'!$A$1:$DI$10000,24,0))</f>
        <v>23000</v>
      </c>
      <c r="H61" s="59">
        <f>IF((VLOOKUP($A61,'[1]data aktuální'!$A$1:$DI$10000,27,0))=0,"",(VLOOKUP($A61,'[1]data aktuální'!$A$1:$DI$10000,27,0)))</f>
        <v>8</v>
      </c>
      <c r="I61" s="59">
        <f>IF((VLOOKUP($A61,'[1]data aktuální'!$A$1:$DI$10000,28,0))=0,"",(VLOOKUP($A61,'[1]data aktuální'!$A$1:$DI$10000,28,0)))</f>
        <v>10</v>
      </c>
      <c r="J61" s="59">
        <f>IF((VLOOKUP($A61,'[1]data aktuální'!$A$1:$DI$10000,29,0))=0,"",(VLOOKUP($A61,'[1]data aktuální'!$A$1:$DI$10000,29,0)))</f>
        <v>30</v>
      </c>
      <c r="K61" s="59" t="str">
        <f>IF((VLOOKUP($A61,'[1]data aktuální'!$A$1:$DI$10000,30,0))=0,"",(VLOOKUP($A61,'[1]data aktuální'!$A$1:$DI$10000,30,0)))</f>
        <v/>
      </c>
      <c r="L61" s="59">
        <f>IF((VLOOKUP($A61,'[1]data aktuální'!$A$1:$DI$10000,32,0))=0,"",(VLOOKUP($A61,'[1]data aktuální'!$A$1:$DI$10000,32,0)))</f>
        <v>15</v>
      </c>
      <c r="M61" s="59">
        <f>IF((VLOOKUP($A61,'[1]data aktuální'!$A$1:$DI$10000,33,0))=0,"",(VLOOKUP($A61,'[1]data aktuální'!$A$1:$DI$10000,33,0)))</f>
        <v>10</v>
      </c>
      <c r="N61" s="59">
        <f>IF((VLOOKUP($A61,'[1]data aktuální'!$A$1:$DI$10000,34,0))=0,"",(VLOOKUP($A61,'[1]data aktuální'!$A$1:$DI$10000,34,0)))</f>
        <v>25</v>
      </c>
      <c r="O61" s="59" t="str">
        <f>IF((VLOOKUP($A61,'[1]data aktuální'!$A$1:$DI$10000,35,0))=0,"",(VLOOKUP($A61,'[1]data aktuální'!$A$1:$DI$10000,35,0)))</f>
        <v/>
      </c>
      <c r="P61" s="59" t="str">
        <f>IF((VLOOKUP($A61,'[1]data aktuální'!$A$1:$DI$10000,37,0))=0,"",(VLOOKUP($A61,'[1]data aktuální'!$A$1:$DI$10000,37,0)))</f>
        <v/>
      </c>
      <c r="Q61" s="59">
        <f>IF((VLOOKUP($A61,'[1]data aktuální'!$A$1:$DI$10000,38,0))=0,"",(VLOOKUP($A61,'[1]data aktuální'!$A$1:$DI$10000,38,0)))</f>
        <v>1</v>
      </c>
      <c r="R61" s="59">
        <f>IF((VLOOKUP($A61,'[1]data aktuální'!$A$1:$DI$10000,39,0))=0,"",(VLOOKUP($A61,'[1]data aktuální'!$A$1:$DI$10000,39,0)))</f>
        <v>1</v>
      </c>
      <c r="S61" s="59" t="str">
        <f>IF((VLOOKUP($A61,'[1]data aktuální'!$A$1:$DI$10000,40,0))=0,"",(VLOOKUP($A61,'[1]data aktuální'!$A$1:$DI$10000,40,0)))</f>
        <v/>
      </c>
      <c r="T61" s="59" t="str">
        <f>IF((VLOOKUP($A61,'[1]data aktuální'!$A$1:$DI$10000,42,0))=0,"",(VLOOKUP($A61,'[1]data aktuální'!$A$1:$DI$10000,42,0)))</f>
        <v/>
      </c>
      <c r="U61" s="59" t="str">
        <f>IF((VLOOKUP($A61,'[1]data aktuální'!$A$1:$DI$10000,43,0))=0,"",(VLOOKUP($A61,'[1]data aktuální'!$A$1:$DI$10000,43,0)))</f>
        <v/>
      </c>
      <c r="V61" s="59" t="str">
        <f>IF((VLOOKUP($A61,'[1]data aktuální'!$A$1:$DI$10000,44,0))=0,"",(VLOOKUP($A61,'[1]data aktuální'!$A$1:$DI$10000,44,0)))</f>
        <v/>
      </c>
      <c r="W61" s="59" t="str">
        <f>IF((VLOOKUP($A61,'[1]data aktuální'!$A$1:$DI$10000,45,0))=0,"",(VLOOKUP($A61,'[1]data aktuální'!$A$1:$DI$10000,45,0)))</f>
        <v/>
      </c>
      <c r="X61" s="59" t="str">
        <f>IF((VLOOKUP($A61,'[1]data aktuální'!$A$1:$DI$10000,47,0))=0,"",(VLOOKUP($A61,'[1]data aktuální'!$A$1:$DI$10000,47,0)))</f>
        <v/>
      </c>
      <c r="Y61" s="59" t="str">
        <f>IF((VLOOKUP($A61,'[1]data aktuální'!$A$1:$DI$10000,48,0))=0,"",(VLOOKUP($A61,'[1]data aktuální'!$A$1:$DI$10000,48,0)))</f>
        <v/>
      </c>
      <c r="Z61" s="59" t="str">
        <f>IF((VLOOKUP($A61,'[1]data aktuální'!$A$1:$DI$10000,49,0))=0,"",(VLOOKUP($A61,'[1]data aktuální'!$A$1:$DI$10000,49,0)))</f>
        <v/>
      </c>
      <c r="AA61" s="59" t="str">
        <f>IF((VLOOKUP($A61,'[1]data aktuální'!$A$1:$DI$10000,50,0))=0,"",(VLOOKUP($A61,'[1]data aktuální'!$A$1:$DI$10000,50,0)))</f>
        <v/>
      </c>
      <c r="AB61" s="59" t="str">
        <f>IF((VLOOKUP($A61,'[1]data aktuální'!$A$1:$DI$10000,52,0))=0,"",(VLOOKUP($A61,'[1]data aktuální'!$A$1:$DI$10000,52,0)))</f>
        <v/>
      </c>
      <c r="AC61" s="59" t="str">
        <f>IF((VLOOKUP($A61,'[1]data aktuální'!$A$1:$DI$10000,53,0))=0,"",(VLOOKUP($A61,'[1]data aktuální'!$A$1:$DI$10000,53,0)))</f>
        <v/>
      </c>
      <c r="AD61" s="59" t="str">
        <f>IF((VLOOKUP($A61,'[1]data aktuální'!$A$1:$DI$10000,54,0))=0,"",(VLOOKUP($A61,'[1]data aktuální'!$A$1:$DI$10000,54,0)))</f>
        <v/>
      </c>
      <c r="AE61" s="59" t="str">
        <f>IF((VLOOKUP($A61,'[1]data aktuální'!$A$1:$DI$10000,55,0))=0,"",(VLOOKUP($A61,'[1]data aktuální'!$A$1:$DI$10000,55,0)))</f>
        <v/>
      </c>
      <c r="AF61" s="59" t="str">
        <f>IF((VLOOKUP($A61,'[1]data aktuální'!$A$1:$DI$10000,57,0))=0,"",(VLOOKUP($A61,'[1]data aktuální'!$A$1:$DI$10000,57,0)))</f>
        <v/>
      </c>
      <c r="AG61" s="59" t="str">
        <f>IF((VLOOKUP($A61,'[1]data aktuální'!$A$1:$DI$10000,58,0))=0,"",(VLOOKUP($A61,'[1]data aktuální'!$A$1:$DI$10000,58,0)))</f>
        <v/>
      </c>
      <c r="AH61" s="59" t="str">
        <f>IF((VLOOKUP($A61,'[1]data aktuální'!$A$1:$DI$10000,59,0))=0,"",(VLOOKUP($A61,'[1]data aktuální'!$A$1:$DI$10000,59,0)))</f>
        <v/>
      </c>
      <c r="AI61" s="59" t="str">
        <f>IF((VLOOKUP($A61,'[1]data aktuální'!$A$1:$DI$10000,60,0))=0,"",(VLOOKUP($A61,'[1]data aktuální'!$A$1:$DI$10000,60,0)))</f>
        <v/>
      </c>
      <c r="AJ61" s="59" t="str">
        <f>IF((VLOOKUP($A61,'[1]data aktuální'!$A$1:$DI$10000,62,0))=0,"",(VLOOKUP($A61,'[1]data aktuální'!$A$1:$DI$10000,62,0)))</f>
        <v/>
      </c>
      <c r="AK61" s="59" t="str">
        <f>IF((VLOOKUP($A61,'[1]data aktuální'!$A$1:$DI$10000,63,0))=0,"",(VLOOKUP($A61,'[1]data aktuální'!$A$1:$DI$10000,63,0)))</f>
        <v/>
      </c>
      <c r="AL61" s="59" t="str">
        <f>IF((VLOOKUP($A61,'[1]data aktuální'!$A$1:$DI$10000,64,0))=0,"",(VLOOKUP($A61,'[1]data aktuální'!$A$1:$DI$10000,64,0)))</f>
        <v/>
      </c>
      <c r="AM61" s="59" t="str">
        <f>IF((VLOOKUP($A61,'[1]data aktuální'!$A$1:$DI$10000,65,0))=0,"",(VLOOKUP($A61,'[1]data aktuální'!$A$1:$DI$10000,65,0)))</f>
        <v/>
      </c>
      <c r="AN61" s="55" t="str">
        <f>VLOOKUP(A61,'[1]data aktuální'!$A$2:$DI$10000,113,0)</f>
        <v>20-50 tis.m3</v>
      </c>
    </row>
    <row r="62" spans="1:40" x14ac:dyDescent="0.25">
      <c r="A62" s="74">
        <v>361</v>
      </c>
      <c r="B62" s="54" t="str">
        <f>(VLOOKUP($A62,'[1]data aktuální'!$A$1:$DI$10000,3,0))</f>
        <v>28568575</v>
      </c>
      <c r="C62" s="56" t="str">
        <f>(VLOOKUP($A62,'[1]data aktuální'!$A$1:$DI$10000,7,0))</f>
        <v>TOMÁŠ KAŠPAR s.r.o.</v>
      </c>
      <c r="D62" s="56" t="str">
        <f>IF((VLOOKUP($A62,'[1]data aktuální'!$A$1:$DI$10000,14,0))=0,"",(VLOOKUP($A62,'[1]data aktuální'!$A$1:$DI$10000,14,0)))</f>
        <v/>
      </c>
      <c r="E62" s="58">
        <f>(VLOOKUP($A62,'[1]data aktuální'!$A$1:$DI$10000,22,0))</f>
        <v>22200</v>
      </c>
      <c r="F62" s="58">
        <f>(VLOOKUP($A62,'[1]data aktuální'!$A$1:$DI$10000,23,0))</f>
        <v>22600</v>
      </c>
      <c r="G62" s="58">
        <f>(VLOOKUP($A62,'[1]data aktuální'!$A$1:$DI$10000,24,0))</f>
        <v>22400</v>
      </c>
      <c r="H62" s="60">
        <f>IF((VLOOKUP($A62,'[1]data aktuální'!$A$1:$DI$10000,27,0))=0,"",(VLOOKUP($A62,'[1]data aktuální'!$A$1:$DI$10000,27,0)))</f>
        <v>0.5</v>
      </c>
      <c r="I62" s="60">
        <f>IF((VLOOKUP($A62,'[1]data aktuální'!$A$1:$DI$10000,28,0))=0,"",(VLOOKUP($A62,'[1]data aktuální'!$A$1:$DI$10000,28,0)))</f>
        <v>0.5</v>
      </c>
      <c r="J62" s="60" t="str">
        <f>IF((VLOOKUP($A62,'[1]data aktuální'!$A$1:$DI$10000,29,0))=0,"",(VLOOKUP($A62,'[1]data aktuální'!$A$1:$DI$10000,29,0)))</f>
        <v/>
      </c>
      <c r="K62" s="60" t="str">
        <f>IF((VLOOKUP($A62,'[1]data aktuální'!$A$1:$DI$10000,30,0))=0,"",(VLOOKUP($A62,'[1]data aktuální'!$A$1:$DI$10000,30,0)))</f>
        <v/>
      </c>
      <c r="L62" s="60">
        <f>IF((VLOOKUP($A62,'[1]data aktuální'!$A$1:$DI$10000,32,0))=0,"",(VLOOKUP($A62,'[1]data aktuální'!$A$1:$DI$10000,32,0)))</f>
        <v>0.5</v>
      </c>
      <c r="M62" s="60">
        <f>IF((VLOOKUP($A62,'[1]data aktuální'!$A$1:$DI$10000,33,0))=0,"",(VLOOKUP($A62,'[1]data aktuální'!$A$1:$DI$10000,33,0)))</f>
        <v>0.5</v>
      </c>
      <c r="N62" s="60" t="str">
        <f>IF((VLOOKUP($A62,'[1]data aktuální'!$A$1:$DI$10000,34,0))=0,"",(VLOOKUP($A62,'[1]data aktuální'!$A$1:$DI$10000,34,0)))</f>
        <v/>
      </c>
      <c r="O62" s="60" t="str">
        <f>IF((VLOOKUP($A62,'[1]data aktuální'!$A$1:$DI$10000,35,0))=0,"",(VLOOKUP($A62,'[1]data aktuální'!$A$1:$DI$10000,35,0)))</f>
        <v/>
      </c>
      <c r="P62" s="60">
        <f>IF((VLOOKUP($A62,'[1]data aktuální'!$A$1:$DI$10000,37,0))=0,"",(VLOOKUP($A62,'[1]data aktuální'!$A$1:$DI$10000,37,0)))</f>
        <v>55</v>
      </c>
      <c r="Q62" s="60">
        <f>IF((VLOOKUP($A62,'[1]data aktuální'!$A$1:$DI$10000,38,0))=0,"",(VLOOKUP($A62,'[1]data aktuální'!$A$1:$DI$10000,38,0)))</f>
        <v>30</v>
      </c>
      <c r="R62" s="60" t="str">
        <f>IF((VLOOKUP($A62,'[1]data aktuální'!$A$1:$DI$10000,39,0))=0,"",(VLOOKUP($A62,'[1]data aktuální'!$A$1:$DI$10000,39,0)))</f>
        <v/>
      </c>
      <c r="S62" s="60" t="str">
        <f>IF((VLOOKUP($A62,'[1]data aktuální'!$A$1:$DI$10000,40,0))=0,"",(VLOOKUP($A62,'[1]data aktuální'!$A$1:$DI$10000,40,0)))</f>
        <v/>
      </c>
      <c r="T62" s="60">
        <f>IF((VLOOKUP($A62,'[1]data aktuální'!$A$1:$DI$10000,42,0))=0,"",(VLOOKUP($A62,'[1]data aktuální'!$A$1:$DI$10000,42,0)))</f>
        <v>0.5</v>
      </c>
      <c r="U62" s="60">
        <f>IF((VLOOKUP($A62,'[1]data aktuální'!$A$1:$DI$10000,43,0))=0,"",(VLOOKUP($A62,'[1]data aktuální'!$A$1:$DI$10000,43,0)))</f>
        <v>1</v>
      </c>
      <c r="V62" s="60" t="str">
        <f>IF((VLOOKUP($A62,'[1]data aktuální'!$A$1:$DI$10000,44,0))=0,"",(VLOOKUP($A62,'[1]data aktuální'!$A$1:$DI$10000,44,0)))</f>
        <v/>
      </c>
      <c r="W62" s="60" t="str">
        <f>IF((VLOOKUP($A62,'[1]data aktuální'!$A$1:$DI$10000,45,0))=0,"",(VLOOKUP($A62,'[1]data aktuální'!$A$1:$DI$10000,45,0)))</f>
        <v/>
      </c>
      <c r="X62" s="60">
        <f>IF((VLOOKUP($A62,'[1]data aktuální'!$A$1:$DI$10000,47,0))=0,"",(VLOOKUP($A62,'[1]data aktuální'!$A$1:$DI$10000,47,0)))</f>
        <v>3</v>
      </c>
      <c r="Y62" s="60">
        <f>IF((VLOOKUP($A62,'[1]data aktuální'!$A$1:$DI$10000,48,0))=0,"",(VLOOKUP($A62,'[1]data aktuální'!$A$1:$DI$10000,48,0)))</f>
        <v>7</v>
      </c>
      <c r="Z62" s="60" t="str">
        <f>IF((VLOOKUP($A62,'[1]data aktuální'!$A$1:$DI$10000,49,0))=0,"",(VLOOKUP($A62,'[1]data aktuální'!$A$1:$DI$10000,49,0)))</f>
        <v/>
      </c>
      <c r="AA62" s="60" t="str">
        <f>IF((VLOOKUP($A62,'[1]data aktuální'!$A$1:$DI$10000,50,0))=0,"",(VLOOKUP($A62,'[1]data aktuální'!$A$1:$DI$10000,50,0)))</f>
        <v/>
      </c>
      <c r="AB62" s="60" t="str">
        <f>IF((VLOOKUP($A62,'[1]data aktuální'!$A$1:$DI$10000,52,0))=0,"",(VLOOKUP($A62,'[1]data aktuální'!$A$1:$DI$10000,52,0)))</f>
        <v/>
      </c>
      <c r="AC62" s="60" t="str">
        <f>IF((VLOOKUP($A62,'[1]data aktuální'!$A$1:$DI$10000,53,0))=0,"",(VLOOKUP($A62,'[1]data aktuální'!$A$1:$DI$10000,53,0)))</f>
        <v/>
      </c>
      <c r="AD62" s="60" t="str">
        <f>IF((VLOOKUP($A62,'[1]data aktuální'!$A$1:$DI$10000,54,0))=0,"",(VLOOKUP($A62,'[1]data aktuální'!$A$1:$DI$10000,54,0)))</f>
        <v/>
      </c>
      <c r="AE62" s="60" t="str">
        <f>IF((VLOOKUP($A62,'[1]data aktuální'!$A$1:$DI$10000,55,0))=0,"",(VLOOKUP($A62,'[1]data aktuální'!$A$1:$DI$10000,55,0)))</f>
        <v/>
      </c>
      <c r="AF62" s="60" t="str">
        <f>IF((VLOOKUP($A62,'[1]data aktuální'!$A$1:$DI$10000,57,0))=0,"",(VLOOKUP($A62,'[1]data aktuální'!$A$1:$DI$10000,57,0)))</f>
        <v/>
      </c>
      <c r="AG62" s="60" t="str">
        <f>IF((VLOOKUP($A62,'[1]data aktuální'!$A$1:$DI$10000,58,0))=0,"",(VLOOKUP($A62,'[1]data aktuální'!$A$1:$DI$10000,58,0)))</f>
        <v/>
      </c>
      <c r="AH62" s="60" t="str">
        <f>IF((VLOOKUP($A62,'[1]data aktuální'!$A$1:$DI$10000,59,0))=0,"",(VLOOKUP($A62,'[1]data aktuální'!$A$1:$DI$10000,59,0)))</f>
        <v/>
      </c>
      <c r="AI62" s="60" t="str">
        <f>IF((VLOOKUP($A62,'[1]data aktuální'!$A$1:$DI$10000,60,0))=0,"",(VLOOKUP($A62,'[1]data aktuální'!$A$1:$DI$10000,60,0)))</f>
        <v/>
      </c>
      <c r="AJ62" s="60">
        <f>IF((VLOOKUP($A62,'[1]data aktuální'!$A$1:$DI$10000,62,0))=0,"",(VLOOKUP($A62,'[1]data aktuální'!$A$1:$DI$10000,62,0)))</f>
        <v>0.5</v>
      </c>
      <c r="AK62" s="60">
        <f>IF((VLOOKUP($A62,'[1]data aktuální'!$A$1:$DI$10000,63,0))=0,"",(VLOOKUP($A62,'[1]data aktuální'!$A$1:$DI$10000,63,0)))</f>
        <v>1</v>
      </c>
      <c r="AL62" s="60" t="str">
        <f>IF((VLOOKUP($A62,'[1]data aktuální'!$A$1:$DI$10000,64,0))=0,"",(VLOOKUP($A62,'[1]data aktuální'!$A$1:$DI$10000,64,0)))</f>
        <v/>
      </c>
      <c r="AM62" s="60" t="str">
        <f>IF((VLOOKUP($A62,'[1]data aktuální'!$A$1:$DI$10000,65,0))=0,"",(VLOOKUP($A62,'[1]data aktuální'!$A$1:$DI$10000,65,0)))</f>
        <v/>
      </c>
      <c r="AN62" s="56" t="str">
        <f>VLOOKUP(A62,'[1]data aktuální'!$A$2:$DI$10000,113,0)</f>
        <v>20-50 tis.m3</v>
      </c>
    </row>
    <row r="63" spans="1:40" s="36" customFormat="1" x14ac:dyDescent="0.25">
      <c r="A63" s="36">
        <v>447</v>
      </c>
      <c r="B63" s="53" t="str">
        <f>(VLOOKUP($A63,'[1]data aktuální'!$A$1:$DI$10000,3,0))</f>
        <v>07783183</v>
      </c>
      <c r="C63" s="55" t="str">
        <f>(VLOOKUP($A63,'[1]data aktuální'!$A$1:$DI$10000,7,0))</f>
        <v>LARIX VLČEK s.r.o.</v>
      </c>
      <c r="D63" s="55" t="str">
        <f>IF((VLOOKUP($A63,'[1]data aktuální'!$A$1:$DI$10000,14,0))=0,"",(VLOOKUP($A63,'[1]data aktuální'!$A$1:$DI$10000,14,0)))</f>
        <v/>
      </c>
      <c r="E63" s="57">
        <f>(VLOOKUP($A63,'[1]data aktuální'!$A$1:$DI$10000,22,0))</f>
        <v>17800</v>
      </c>
      <c r="F63" s="57">
        <f>(VLOOKUP($A63,'[1]data aktuální'!$A$1:$DI$10000,23,0))</f>
        <v>19300</v>
      </c>
      <c r="G63" s="57">
        <f>(VLOOKUP($A63,'[1]data aktuální'!$A$1:$DI$10000,24,0))</f>
        <v>22300</v>
      </c>
      <c r="H63" s="59">
        <f>IF((VLOOKUP($A63,'[1]data aktuální'!$A$1:$DI$10000,27,0))=0,"",(VLOOKUP($A63,'[1]data aktuální'!$A$1:$DI$10000,27,0)))</f>
        <v>15</v>
      </c>
      <c r="I63" s="59" t="str">
        <f>IF((VLOOKUP($A63,'[1]data aktuální'!$A$1:$DI$10000,28,0))=0,"",(VLOOKUP($A63,'[1]data aktuální'!$A$1:$DI$10000,28,0)))</f>
        <v/>
      </c>
      <c r="J63" s="59" t="str">
        <f>IF((VLOOKUP($A63,'[1]data aktuální'!$A$1:$DI$10000,29,0))=0,"",(VLOOKUP($A63,'[1]data aktuální'!$A$1:$DI$10000,29,0)))</f>
        <v/>
      </c>
      <c r="K63" s="59" t="str">
        <f>IF((VLOOKUP($A63,'[1]data aktuální'!$A$1:$DI$10000,30,0))=0,"",(VLOOKUP($A63,'[1]data aktuální'!$A$1:$DI$10000,30,0)))</f>
        <v/>
      </c>
      <c r="L63" s="59">
        <f>IF((VLOOKUP($A63,'[1]data aktuální'!$A$1:$DI$10000,32,0))=0,"",(VLOOKUP($A63,'[1]data aktuální'!$A$1:$DI$10000,32,0)))</f>
        <v>3</v>
      </c>
      <c r="M63" s="59" t="str">
        <f>IF((VLOOKUP($A63,'[1]data aktuální'!$A$1:$DI$10000,33,0))=0,"",(VLOOKUP($A63,'[1]data aktuální'!$A$1:$DI$10000,33,0)))</f>
        <v/>
      </c>
      <c r="N63" s="59" t="str">
        <f>IF((VLOOKUP($A63,'[1]data aktuální'!$A$1:$DI$10000,34,0))=0,"",(VLOOKUP($A63,'[1]data aktuální'!$A$1:$DI$10000,34,0)))</f>
        <v/>
      </c>
      <c r="O63" s="59" t="str">
        <f>IF((VLOOKUP($A63,'[1]data aktuální'!$A$1:$DI$10000,35,0))=0,"",(VLOOKUP($A63,'[1]data aktuální'!$A$1:$DI$10000,35,0)))</f>
        <v/>
      </c>
      <c r="P63" s="59">
        <f>IF((VLOOKUP($A63,'[1]data aktuální'!$A$1:$DI$10000,37,0))=0,"",(VLOOKUP($A63,'[1]data aktuální'!$A$1:$DI$10000,37,0)))</f>
        <v>82</v>
      </c>
      <c r="Q63" s="59" t="str">
        <f>IF((VLOOKUP($A63,'[1]data aktuální'!$A$1:$DI$10000,38,0))=0,"",(VLOOKUP($A63,'[1]data aktuální'!$A$1:$DI$10000,38,0)))</f>
        <v/>
      </c>
      <c r="R63" s="59" t="str">
        <f>IF((VLOOKUP($A63,'[1]data aktuální'!$A$1:$DI$10000,39,0))=0,"",(VLOOKUP($A63,'[1]data aktuální'!$A$1:$DI$10000,39,0)))</f>
        <v/>
      </c>
      <c r="S63" s="59" t="str">
        <f>IF((VLOOKUP($A63,'[1]data aktuální'!$A$1:$DI$10000,40,0))=0,"",(VLOOKUP($A63,'[1]data aktuální'!$A$1:$DI$10000,40,0)))</f>
        <v/>
      </c>
      <c r="T63" s="59" t="str">
        <f>IF((VLOOKUP($A63,'[1]data aktuální'!$A$1:$DI$10000,42,0))=0,"",(VLOOKUP($A63,'[1]data aktuální'!$A$1:$DI$10000,42,0)))</f>
        <v/>
      </c>
      <c r="U63" s="59" t="str">
        <f>IF((VLOOKUP($A63,'[1]data aktuální'!$A$1:$DI$10000,43,0))=0,"",(VLOOKUP($A63,'[1]data aktuální'!$A$1:$DI$10000,43,0)))</f>
        <v/>
      </c>
      <c r="V63" s="59" t="str">
        <f>IF((VLOOKUP($A63,'[1]data aktuální'!$A$1:$DI$10000,44,0))=0,"",(VLOOKUP($A63,'[1]data aktuální'!$A$1:$DI$10000,44,0)))</f>
        <v/>
      </c>
      <c r="W63" s="59" t="str">
        <f>IF((VLOOKUP($A63,'[1]data aktuální'!$A$1:$DI$10000,45,0))=0,"",(VLOOKUP($A63,'[1]data aktuální'!$A$1:$DI$10000,45,0)))</f>
        <v/>
      </c>
      <c r="X63" s="59" t="str">
        <f>IF((VLOOKUP($A63,'[1]data aktuální'!$A$1:$DI$10000,47,0))=0,"",(VLOOKUP($A63,'[1]data aktuální'!$A$1:$DI$10000,47,0)))</f>
        <v/>
      </c>
      <c r="Y63" s="59" t="str">
        <f>IF((VLOOKUP($A63,'[1]data aktuální'!$A$1:$DI$10000,48,0))=0,"",(VLOOKUP($A63,'[1]data aktuální'!$A$1:$DI$10000,48,0)))</f>
        <v/>
      </c>
      <c r="Z63" s="59" t="str">
        <f>IF((VLOOKUP($A63,'[1]data aktuální'!$A$1:$DI$10000,49,0))=0,"",(VLOOKUP($A63,'[1]data aktuální'!$A$1:$DI$10000,49,0)))</f>
        <v/>
      </c>
      <c r="AA63" s="59" t="str">
        <f>IF((VLOOKUP($A63,'[1]data aktuální'!$A$1:$DI$10000,50,0))=0,"",(VLOOKUP($A63,'[1]data aktuální'!$A$1:$DI$10000,50,0)))</f>
        <v/>
      </c>
      <c r="AB63" s="59" t="str">
        <f>IF((VLOOKUP($A63,'[1]data aktuální'!$A$1:$DI$10000,52,0))=0,"",(VLOOKUP($A63,'[1]data aktuální'!$A$1:$DI$10000,52,0)))</f>
        <v/>
      </c>
      <c r="AC63" s="59" t="str">
        <f>IF((VLOOKUP($A63,'[1]data aktuální'!$A$1:$DI$10000,53,0))=0,"",(VLOOKUP($A63,'[1]data aktuální'!$A$1:$DI$10000,53,0)))</f>
        <v/>
      </c>
      <c r="AD63" s="59" t="str">
        <f>IF((VLOOKUP($A63,'[1]data aktuální'!$A$1:$DI$10000,54,0))=0,"",(VLOOKUP($A63,'[1]data aktuální'!$A$1:$DI$10000,54,0)))</f>
        <v/>
      </c>
      <c r="AE63" s="59" t="str">
        <f>IF((VLOOKUP($A63,'[1]data aktuální'!$A$1:$DI$10000,55,0))=0,"",(VLOOKUP($A63,'[1]data aktuální'!$A$1:$DI$10000,55,0)))</f>
        <v/>
      </c>
      <c r="AF63" s="59" t="str">
        <f>IF((VLOOKUP($A63,'[1]data aktuální'!$A$1:$DI$10000,57,0))=0,"",(VLOOKUP($A63,'[1]data aktuální'!$A$1:$DI$10000,57,0)))</f>
        <v/>
      </c>
      <c r="AG63" s="59" t="str">
        <f>IF((VLOOKUP($A63,'[1]data aktuální'!$A$1:$DI$10000,58,0))=0,"",(VLOOKUP($A63,'[1]data aktuální'!$A$1:$DI$10000,58,0)))</f>
        <v/>
      </c>
      <c r="AH63" s="59" t="str">
        <f>IF((VLOOKUP($A63,'[1]data aktuální'!$A$1:$DI$10000,59,0))=0,"",(VLOOKUP($A63,'[1]data aktuální'!$A$1:$DI$10000,59,0)))</f>
        <v/>
      </c>
      <c r="AI63" s="59" t="str">
        <f>IF((VLOOKUP($A63,'[1]data aktuální'!$A$1:$DI$10000,60,0))=0,"",(VLOOKUP($A63,'[1]data aktuální'!$A$1:$DI$10000,60,0)))</f>
        <v/>
      </c>
      <c r="AJ63" s="59" t="str">
        <f>IF((VLOOKUP($A63,'[1]data aktuální'!$A$1:$DI$10000,62,0))=0,"",(VLOOKUP($A63,'[1]data aktuální'!$A$1:$DI$10000,62,0)))</f>
        <v/>
      </c>
      <c r="AK63" s="59" t="str">
        <f>IF((VLOOKUP($A63,'[1]data aktuální'!$A$1:$DI$10000,63,0))=0,"",(VLOOKUP($A63,'[1]data aktuální'!$A$1:$DI$10000,63,0)))</f>
        <v/>
      </c>
      <c r="AL63" s="59" t="str">
        <f>IF((VLOOKUP($A63,'[1]data aktuální'!$A$1:$DI$10000,64,0))=0,"",(VLOOKUP($A63,'[1]data aktuální'!$A$1:$DI$10000,64,0)))</f>
        <v/>
      </c>
      <c r="AM63" s="59" t="str">
        <f>IF((VLOOKUP($A63,'[1]data aktuální'!$A$1:$DI$10000,65,0))=0,"",(VLOOKUP($A63,'[1]data aktuální'!$A$1:$DI$10000,65,0)))</f>
        <v/>
      </c>
      <c r="AN63" s="55" t="str">
        <f>VLOOKUP(A63,'[1]data aktuální'!$A$2:$DI$10000,113,0)</f>
        <v>20-50 tis.m3</v>
      </c>
    </row>
    <row r="64" spans="1:40" x14ac:dyDescent="0.25">
      <c r="A64">
        <v>453</v>
      </c>
      <c r="B64" s="54" t="str">
        <f>(VLOOKUP($A64,'[1]data aktuální'!$A$1:$DI$10000,3,0))</f>
        <v>88090931</v>
      </c>
      <c r="C64" s="56" t="str">
        <f>(VLOOKUP($A64,'[1]data aktuální'!$A$1:$DI$10000,7,0))</f>
        <v>Ing. Miloslav Novotný</v>
      </c>
      <c r="D64" s="56" t="str">
        <f>IF((VLOOKUP($A64,'[1]data aktuální'!$A$1:$DI$10000,14,0))=0,"",(VLOOKUP($A64,'[1]data aktuální'!$A$1:$DI$10000,14,0)))</f>
        <v/>
      </c>
      <c r="E64" s="58">
        <f>(VLOOKUP($A64,'[1]data aktuální'!$A$1:$DI$10000,22,0))</f>
        <v>19214</v>
      </c>
      <c r="F64" s="58">
        <f>(VLOOKUP($A64,'[1]data aktuální'!$A$1:$DI$10000,23,0))</f>
        <v>19800</v>
      </c>
      <c r="G64" s="58">
        <f>(VLOOKUP($A64,'[1]data aktuální'!$A$1:$DI$10000,24,0))</f>
        <v>21600</v>
      </c>
      <c r="H64" s="60">
        <f>IF((VLOOKUP($A64,'[1]data aktuální'!$A$1:$DI$10000,27,0))=0,"",(VLOOKUP($A64,'[1]data aktuální'!$A$1:$DI$10000,27,0)))</f>
        <v>1</v>
      </c>
      <c r="I64" s="60">
        <f>IF((VLOOKUP($A64,'[1]data aktuální'!$A$1:$DI$10000,28,0))=0,"",(VLOOKUP($A64,'[1]data aktuální'!$A$1:$DI$10000,28,0)))</f>
        <v>1</v>
      </c>
      <c r="J64" s="60">
        <f>IF((VLOOKUP($A64,'[1]data aktuální'!$A$1:$DI$10000,29,0))=0,"",(VLOOKUP($A64,'[1]data aktuální'!$A$1:$DI$10000,29,0)))</f>
        <v>70</v>
      </c>
      <c r="K64" s="60">
        <f>IF((VLOOKUP($A64,'[1]data aktuální'!$A$1:$DI$10000,30,0))=0,"",(VLOOKUP($A64,'[1]data aktuální'!$A$1:$DI$10000,30,0)))</f>
        <v>8</v>
      </c>
      <c r="L64" s="60">
        <f>IF((VLOOKUP($A64,'[1]data aktuální'!$A$1:$DI$10000,32,0))=0,"",(VLOOKUP($A64,'[1]data aktuální'!$A$1:$DI$10000,32,0)))</f>
        <v>20</v>
      </c>
      <c r="M64" s="60" t="str">
        <f>IF((VLOOKUP($A64,'[1]data aktuální'!$A$1:$DI$10000,33,0))=0,"",(VLOOKUP($A64,'[1]data aktuální'!$A$1:$DI$10000,33,0)))</f>
        <v/>
      </c>
      <c r="N64" s="60" t="str">
        <f>IF((VLOOKUP($A64,'[1]data aktuální'!$A$1:$DI$10000,34,0))=0,"",(VLOOKUP($A64,'[1]data aktuální'!$A$1:$DI$10000,34,0)))</f>
        <v/>
      </c>
      <c r="O64" s="60" t="str">
        <f>IF((VLOOKUP($A64,'[1]data aktuální'!$A$1:$DI$10000,35,0))=0,"",(VLOOKUP($A64,'[1]data aktuální'!$A$1:$DI$10000,35,0)))</f>
        <v/>
      </c>
      <c r="P64" s="60" t="str">
        <f>IF((VLOOKUP($A64,'[1]data aktuální'!$A$1:$DI$10000,37,0))=0,"",(VLOOKUP($A64,'[1]data aktuální'!$A$1:$DI$10000,37,0)))</f>
        <v/>
      </c>
      <c r="Q64" s="60" t="str">
        <f>IF((VLOOKUP($A64,'[1]data aktuální'!$A$1:$DI$10000,38,0))=0,"",(VLOOKUP($A64,'[1]data aktuální'!$A$1:$DI$10000,38,0)))</f>
        <v/>
      </c>
      <c r="R64" s="60" t="str">
        <f>IF((VLOOKUP($A64,'[1]data aktuální'!$A$1:$DI$10000,39,0))=0,"",(VLOOKUP($A64,'[1]data aktuální'!$A$1:$DI$10000,39,0)))</f>
        <v/>
      </c>
      <c r="S64" s="60" t="str">
        <f>IF((VLOOKUP($A64,'[1]data aktuální'!$A$1:$DI$10000,40,0))=0,"",(VLOOKUP($A64,'[1]data aktuální'!$A$1:$DI$10000,40,0)))</f>
        <v/>
      </c>
      <c r="T64" s="60" t="str">
        <f>IF((VLOOKUP($A64,'[1]data aktuální'!$A$1:$DI$10000,42,0))=0,"",(VLOOKUP($A64,'[1]data aktuální'!$A$1:$DI$10000,42,0)))</f>
        <v/>
      </c>
      <c r="U64" s="60" t="str">
        <f>IF((VLOOKUP($A64,'[1]data aktuální'!$A$1:$DI$10000,43,0))=0,"",(VLOOKUP($A64,'[1]data aktuální'!$A$1:$DI$10000,43,0)))</f>
        <v/>
      </c>
      <c r="V64" s="60" t="str">
        <f>IF((VLOOKUP($A64,'[1]data aktuální'!$A$1:$DI$10000,44,0))=0,"",(VLOOKUP($A64,'[1]data aktuální'!$A$1:$DI$10000,44,0)))</f>
        <v/>
      </c>
      <c r="W64" s="60" t="str">
        <f>IF((VLOOKUP($A64,'[1]data aktuální'!$A$1:$DI$10000,45,0))=0,"",(VLOOKUP($A64,'[1]data aktuální'!$A$1:$DI$10000,45,0)))</f>
        <v/>
      </c>
      <c r="X64" s="60" t="str">
        <f>IF((VLOOKUP($A64,'[1]data aktuální'!$A$1:$DI$10000,47,0))=0,"",(VLOOKUP($A64,'[1]data aktuální'!$A$1:$DI$10000,47,0)))</f>
        <v/>
      </c>
      <c r="Y64" s="60" t="str">
        <f>IF((VLOOKUP($A64,'[1]data aktuální'!$A$1:$DI$10000,48,0))=0,"",(VLOOKUP($A64,'[1]data aktuální'!$A$1:$DI$10000,48,0)))</f>
        <v/>
      </c>
      <c r="Z64" s="60" t="str">
        <f>IF((VLOOKUP($A64,'[1]data aktuální'!$A$1:$DI$10000,49,0))=0,"",(VLOOKUP($A64,'[1]data aktuální'!$A$1:$DI$10000,49,0)))</f>
        <v/>
      </c>
      <c r="AA64" s="60" t="str">
        <f>IF((VLOOKUP($A64,'[1]data aktuální'!$A$1:$DI$10000,50,0))=0,"",(VLOOKUP($A64,'[1]data aktuální'!$A$1:$DI$10000,50,0)))</f>
        <v/>
      </c>
      <c r="AB64" s="60" t="str">
        <f>IF((VLOOKUP($A64,'[1]data aktuální'!$A$1:$DI$10000,52,0))=0,"",(VLOOKUP($A64,'[1]data aktuální'!$A$1:$DI$10000,52,0)))</f>
        <v/>
      </c>
      <c r="AC64" s="60" t="str">
        <f>IF((VLOOKUP($A64,'[1]data aktuální'!$A$1:$DI$10000,53,0))=0,"",(VLOOKUP($A64,'[1]data aktuální'!$A$1:$DI$10000,53,0)))</f>
        <v/>
      </c>
      <c r="AD64" s="60" t="str">
        <f>IF((VLOOKUP($A64,'[1]data aktuální'!$A$1:$DI$10000,54,0))=0,"",(VLOOKUP($A64,'[1]data aktuální'!$A$1:$DI$10000,54,0)))</f>
        <v/>
      </c>
      <c r="AE64" s="60" t="str">
        <f>IF((VLOOKUP($A64,'[1]data aktuální'!$A$1:$DI$10000,55,0))=0,"",(VLOOKUP($A64,'[1]data aktuální'!$A$1:$DI$10000,55,0)))</f>
        <v/>
      </c>
      <c r="AF64" s="60" t="str">
        <f>IF((VLOOKUP($A64,'[1]data aktuální'!$A$1:$DI$10000,57,0))=0,"",(VLOOKUP($A64,'[1]data aktuální'!$A$1:$DI$10000,57,0)))</f>
        <v/>
      </c>
      <c r="AG64" s="60" t="str">
        <f>IF((VLOOKUP($A64,'[1]data aktuální'!$A$1:$DI$10000,58,0))=0,"",(VLOOKUP($A64,'[1]data aktuální'!$A$1:$DI$10000,58,0)))</f>
        <v/>
      </c>
      <c r="AH64" s="60" t="str">
        <f>IF((VLOOKUP($A64,'[1]data aktuální'!$A$1:$DI$10000,59,0))=0,"",(VLOOKUP($A64,'[1]data aktuální'!$A$1:$DI$10000,59,0)))</f>
        <v/>
      </c>
      <c r="AI64" s="60" t="str">
        <f>IF((VLOOKUP($A64,'[1]data aktuální'!$A$1:$DI$10000,60,0))=0,"",(VLOOKUP($A64,'[1]data aktuální'!$A$1:$DI$10000,60,0)))</f>
        <v/>
      </c>
      <c r="AJ64" s="60" t="str">
        <f>IF((VLOOKUP($A64,'[1]data aktuální'!$A$1:$DI$10000,62,0))=0,"",(VLOOKUP($A64,'[1]data aktuální'!$A$1:$DI$10000,62,0)))</f>
        <v/>
      </c>
      <c r="AK64" s="60" t="str">
        <f>IF((VLOOKUP($A64,'[1]data aktuální'!$A$1:$DI$10000,63,0))=0,"",(VLOOKUP($A64,'[1]data aktuální'!$A$1:$DI$10000,63,0)))</f>
        <v/>
      </c>
      <c r="AL64" s="60" t="str">
        <f>IF((VLOOKUP($A64,'[1]data aktuální'!$A$1:$DI$10000,64,0))=0,"",(VLOOKUP($A64,'[1]data aktuální'!$A$1:$DI$10000,64,0)))</f>
        <v/>
      </c>
      <c r="AM64" s="60" t="str">
        <f>IF((VLOOKUP($A64,'[1]data aktuální'!$A$1:$DI$10000,65,0))=0,"",(VLOOKUP($A64,'[1]data aktuální'!$A$1:$DI$10000,65,0)))</f>
        <v/>
      </c>
      <c r="AN64" s="56" t="str">
        <f>VLOOKUP(A64,'[1]data aktuální'!$A$2:$DI$10000,113,0)</f>
        <v>20-50 tis.m3</v>
      </c>
    </row>
    <row r="65" spans="1:40" s="36" customFormat="1" x14ac:dyDescent="0.25">
      <c r="A65" s="36">
        <v>213</v>
      </c>
      <c r="B65" s="53" t="str">
        <f>(VLOOKUP($A65,'[1]data aktuální'!$A$1:$DI$10000,3,0))</f>
        <v>15036740</v>
      </c>
      <c r="C65" s="55" t="str">
        <f>(VLOOKUP($A65,'[1]data aktuální'!$A$1:$DI$10000,7,0))</f>
        <v>DŘEVOZÁVOD PRAŽAN s.r.o.</v>
      </c>
      <c r="D65" s="55" t="str">
        <f>IF((VLOOKUP($A65,'[1]data aktuální'!$A$1:$DI$10000,14,0))=0,"",(VLOOKUP($A65,'[1]data aktuální'!$A$1:$DI$10000,14,0)))</f>
        <v/>
      </c>
      <c r="E65" s="57">
        <f>(VLOOKUP($A65,'[1]data aktuální'!$A$1:$DI$10000,22,0))</f>
        <v>23628</v>
      </c>
      <c r="F65" s="57">
        <f>(VLOOKUP($A65,'[1]data aktuální'!$A$1:$DI$10000,23,0))</f>
        <v>20040</v>
      </c>
      <c r="G65" s="57">
        <f>(VLOOKUP($A65,'[1]data aktuální'!$A$1:$DI$10000,24,0))</f>
        <v>21101</v>
      </c>
      <c r="H65" s="59">
        <f>IF((VLOOKUP($A65,'[1]data aktuální'!$A$1:$DI$10000,27,0))=0,"",(VLOOKUP($A65,'[1]data aktuální'!$A$1:$DI$10000,27,0)))</f>
        <v>96</v>
      </c>
      <c r="I65" s="59">
        <f>IF((VLOOKUP($A65,'[1]data aktuální'!$A$1:$DI$10000,28,0))=0,"",(VLOOKUP($A65,'[1]data aktuální'!$A$1:$DI$10000,28,0)))</f>
        <v>4</v>
      </c>
      <c r="J65" s="59" t="str">
        <f>IF((VLOOKUP($A65,'[1]data aktuální'!$A$1:$DI$10000,29,0))=0,"",(VLOOKUP($A65,'[1]data aktuální'!$A$1:$DI$10000,29,0)))</f>
        <v/>
      </c>
      <c r="K65" s="59" t="str">
        <f>IF((VLOOKUP($A65,'[1]data aktuální'!$A$1:$DI$10000,30,0))=0,"",(VLOOKUP($A65,'[1]data aktuální'!$A$1:$DI$10000,30,0)))</f>
        <v/>
      </c>
      <c r="L65" s="59" t="str">
        <f>IF((VLOOKUP($A65,'[1]data aktuální'!$A$1:$DI$10000,32,0))=0,"",(VLOOKUP($A65,'[1]data aktuální'!$A$1:$DI$10000,32,0)))</f>
        <v/>
      </c>
      <c r="M65" s="59" t="str">
        <f>IF((VLOOKUP($A65,'[1]data aktuální'!$A$1:$DI$10000,33,0))=0,"",(VLOOKUP($A65,'[1]data aktuální'!$A$1:$DI$10000,33,0)))</f>
        <v/>
      </c>
      <c r="N65" s="59" t="str">
        <f>IF((VLOOKUP($A65,'[1]data aktuální'!$A$1:$DI$10000,34,0))=0,"",(VLOOKUP($A65,'[1]data aktuální'!$A$1:$DI$10000,34,0)))</f>
        <v/>
      </c>
      <c r="O65" s="59" t="str">
        <f>IF((VLOOKUP($A65,'[1]data aktuální'!$A$1:$DI$10000,35,0))=0,"",(VLOOKUP($A65,'[1]data aktuální'!$A$1:$DI$10000,35,0)))</f>
        <v/>
      </c>
      <c r="P65" s="59" t="str">
        <f>IF((VLOOKUP($A65,'[1]data aktuální'!$A$1:$DI$10000,37,0))=0,"",(VLOOKUP($A65,'[1]data aktuální'!$A$1:$DI$10000,37,0)))</f>
        <v/>
      </c>
      <c r="Q65" s="59" t="str">
        <f>IF((VLOOKUP($A65,'[1]data aktuální'!$A$1:$DI$10000,38,0))=0,"",(VLOOKUP($A65,'[1]data aktuální'!$A$1:$DI$10000,38,0)))</f>
        <v/>
      </c>
      <c r="R65" s="59" t="str">
        <f>IF((VLOOKUP($A65,'[1]data aktuální'!$A$1:$DI$10000,39,0))=0,"",(VLOOKUP($A65,'[1]data aktuální'!$A$1:$DI$10000,39,0)))</f>
        <v/>
      </c>
      <c r="S65" s="59" t="str">
        <f>IF((VLOOKUP($A65,'[1]data aktuální'!$A$1:$DI$10000,40,0))=0,"",(VLOOKUP($A65,'[1]data aktuální'!$A$1:$DI$10000,40,0)))</f>
        <v/>
      </c>
      <c r="T65" s="59" t="str">
        <f>IF((VLOOKUP($A65,'[1]data aktuální'!$A$1:$DI$10000,42,0))=0,"",(VLOOKUP($A65,'[1]data aktuální'!$A$1:$DI$10000,42,0)))</f>
        <v/>
      </c>
      <c r="U65" s="59" t="str">
        <f>IF((VLOOKUP($A65,'[1]data aktuální'!$A$1:$DI$10000,43,0))=0,"",(VLOOKUP($A65,'[1]data aktuální'!$A$1:$DI$10000,43,0)))</f>
        <v/>
      </c>
      <c r="V65" s="59" t="str">
        <f>IF((VLOOKUP($A65,'[1]data aktuální'!$A$1:$DI$10000,44,0))=0,"",(VLOOKUP($A65,'[1]data aktuální'!$A$1:$DI$10000,44,0)))</f>
        <v/>
      </c>
      <c r="W65" s="59" t="str">
        <f>IF((VLOOKUP($A65,'[1]data aktuální'!$A$1:$DI$10000,45,0))=0,"",(VLOOKUP($A65,'[1]data aktuální'!$A$1:$DI$10000,45,0)))</f>
        <v/>
      </c>
      <c r="X65" s="59" t="str">
        <f>IF((VLOOKUP($A65,'[1]data aktuální'!$A$1:$DI$10000,47,0))=0,"",(VLOOKUP($A65,'[1]data aktuální'!$A$1:$DI$10000,47,0)))</f>
        <v/>
      </c>
      <c r="Y65" s="59" t="str">
        <f>IF((VLOOKUP($A65,'[1]data aktuální'!$A$1:$DI$10000,48,0))=0,"",(VLOOKUP($A65,'[1]data aktuální'!$A$1:$DI$10000,48,0)))</f>
        <v/>
      </c>
      <c r="Z65" s="59" t="str">
        <f>IF((VLOOKUP($A65,'[1]data aktuální'!$A$1:$DI$10000,49,0))=0,"",(VLOOKUP($A65,'[1]data aktuální'!$A$1:$DI$10000,49,0)))</f>
        <v/>
      </c>
      <c r="AA65" s="59" t="str">
        <f>IF((VLOOKUP($A65,'[1]data aktuální'!$A$1:$DI$10000,50,0))=0,"",(VLOOKUP($A65,'[1]data aktuální'!$A$1:$DI$10000,50,0)))</f>
        <v/>
      </c>
      <c r="AB65" s="59" t="str">
        <f>IF((VLOOKUP($A65,'[1]data aktuální'!$A$1:$DI$10000,52,0))=0,"",(VLOOKUP($A65,'[1]data aktuální'!$A$1:$DI$10000,52,0)))</f>
        <v/>
      </c>
      <c r="AC65" s="59" t="str">
        <f>IF((VLOOKUP($A65,'[1]data aktuální'!$A$1:$DI$10000,53,0))=0,"",(VLOOKUP($A65,'[1]data aktuální'!$A$1:$DI$10000,53,0)))</f>
        <v/>
      </c>
      <c r="AD65" s="59" t="str">
        <f>IF((VLOOKUP($A65,'[1]data aktuální'!$A$1:$DI$10000,54,0))=0,"",(VLOOKUP($A65,'[1]data aktuální'!$A$1:$DI$10000,54,0)))</f>
        <v/>
      </c>
      <c r="AE65" s="59" t="str">
        <f>IF((VLOOKUP($A65,'[1]data aktuální'!$A$1:$DI$10000,55,0))=0,"",(VLOOKUP($A65,'[1]data aktuální'!$A$1:$DI$10000,55,0)))</f>
        <v/>
      </c>
      <c r="AF65" s="59" t="str">
        <f>IF((VLOOKUP($A65,'[1]data aktuální'!$A$1:$DI$10000,57,0))=0,"",(VLOOKUP($A65,'[1]data aktuální'!$A$1:$DI$10000,57,0)))</f>
        <v/>
      </c>
      <c r="AG65" s="59" t="str">
        <f>IF((VLOOKUP($A65,'[1]data aktuální'!$A$1:$DI$10000,58,0))=0,"",(VLOOKUP($A65,'[1]data aktuální'!$A$1:$DI$10000,58,0)))</f>
        <v/>
      </c>
      <c r="AH65" s="59" t="str">
        <f>IF((VLOOKUP($A65,'[1]data aktuální'!$A$1:$DI$10000,59,0))=0,"",(VLOOKUP($A65,'[1]data aktuální'!$A$1:$DI$10000,59,0)))</f>
        <v/>
      </c>
      <c r="AI65" s="59" t="str">
        <f>IF((VLOOKUP($A65,'[1]data aktuální'!$A$1:$DI$10000,60,0))=0,"",(VLOOKUP($A65,'[1]data aktuální'!$A$1:$DI$10000,60,0)))</f>
        <v/>
      </c>
      <c r="AJ65" s="59" t="str">
        <f>IF((VLOOKUP($A65,'[1]data aktuální'!$A$1:$DI$10000,62,0))=0,"",(VLOOKUP($A65,'[1]data aktuální'!$A$1:$DI$10000,62,0)))</f>
        <v/>
      </c>
      <c r="AK65" s="59" t="str">
        <f>IF((VLOOKUP($A65,'[1]data aktuální'!$A$1:$DI$10000,63,0))=0,"",(VLOOKUP($A65,'[1]data aktuální'!$A$1:$DI$10000,63,0)))</f>
        <v/>
      </c>
      <c r="AL65" s="59" t="str">
        <f>IF((VLOOKUP($A65,'[1]data aktuální'!$A$1:$DI$10000,64,0))=0,"",(VLOOKUP($A65,'[1]data aktuální'!$A$1:$DI$10000,64,0)))</f>
        <v/>
      </c>
      <c r="AM65" s="59" t="str">
        <f>IF((VLOOKUP($A65,'[1]data aktuální'!$A$1:$DI$10000,65,0))=0,"",(VLOOKUP($A65,'[1]data aktuální'!$A$1:$DI$10000,65,0)))</f>
        <v/>
      </c>
      <c r="AN65" s="55" t="str">
        <f>VLOOKUP(A65,'[1]data aktuální'!$A$2:$DI$10000,113,0)</f>
        <v>20-50 tis.m3</v>
      </c>
    </row>
    <row r="66" spans="1:40" x14ac:dyDescent="0.25">
      <c r="A66">
        <v>181</v>
      </c>
      <c r="B66" s="54" t="str">
        <f>(VLOOKUP($A66,'[1]data aktuální'!$A$1:$DI$10000,3,0))</f>
        <v>25013769</v>
      </c>
      <c r="C66" s="56" t="str">
        <f>(VLOOKUP($A66,'[1]data aktuální'!$A$1:$DI$10000,7,0))</f>
        <v>HEDERA ZIMA, spol. s r.o.</v>
      </c>
      <c r="D66" s="56" t="str">
        <f>IF((VLOOKUP($A66,'[1]data aktuální'!$A$1:$DI$10000,14,0))=0,"",(VLOOKUP($A66,'[1]data aktuální'!$A$1:$DI$10000,14,0)))</f>
        <v>Velvěty a Chotiměř</v>
      </c>
      <c r="E66" s="58">
        <f>(VLOOKUP($A66,'[1]data aktuální'!$A$1:$DI$10000,22,0))</f>
        <v>25000</v>
      </c>
      <c r="F66" s="58">
        <f>(VLOOKUP($A66,'[1]data aktuální'!$A$1:$DI$10000,23,0))</f>
        <v>21000</v>
      </c>
      <c r="G66" s="58">
        <f>(VLOOKUP($A66,'[1]data aktuální'!$A$1:$DI$10000,24,0))</f>
        <v>21000</v>
      </c>
      <c r="H66" s="60">
        <f>IF((VLOOKUP($A66,'[1]data aktuální'!$A$1:$DI$10000,27,0))=0,"",(VLOOKUP($A66,'[1]data aktuální'!$A$1:$DI$10000,27,0)))</f>
        <v>9</v>
      </c>
      <c r="I66" s="60">
        <f>IF((VLOOKUP($A66,'[1]data aktuální'!$A$1:$DI$10000,28,0))=0,"",(VLOOKUP($A66,'[1]data aktuální'!$A$1:$DI$10000,28,0)))</f>
        <v>3</v>
      </c>
      <c r="J66" s="60">
        <f>IF((VLOOKUP($A66,'[1]data aktuální'!$A$1:$DI$10000,29,0))=0,"",(VLOOKUP($A66,'[1]data aktuální'!$A$1:$DI$10000,29,0)))</f>
        <v>5</v>
      </c>
      <c r="K66" s="60">
        <f>IF((VLOOKUP($A66,'[1]data aktuální'!$A$1:$DI$10000,30,0))=0,"",(VLOOKUP($A66,'[1]data aktuální'!$A$1:$DI$10000,30,0)))</f>
        <v>2</v>
      </c>
      <c r="L66" s="60">
        <f>IF((VLOOKUP($A66,'[1]data aktuální'!$A$1:$DI$10000,32,0))=0,"",(VLOOKUP($A66,'[1]data aktuální'!$A$1:$DI$10000,32,0)))</f>
        <v>3</v>
      </c>
      <c r="M66" s="60">
        <f>IF((VLOOKUP($A66,'[1]data aktuální'!$A$1:$DI$10000,33,0))=0,"",(VLOOKUP($A66,'[1]data aktuální'!$A$1:$DI$10000,33,0)))</f>
        <v>3</v>
      </c>
      <c r="N66" s="60">
        <f>IF((VLOOKUP($A66,'[1]data aktuální'!$A$1:$DI$10000,34,0))=0,"",(VLOOKUP($A66,'[1]data aktuální'!$A$1:$DI$10000,34,0)))</f>
        <v>8</v>
      </c>
      <c r="O66" s="60">
        <f>IF((VLOOKUP($A66,'[1]data aktuální'!$A$1:$DI$10000,35,0))=0,"",(VLOOKUP($A66,'[1]data aktuální'!$A$1:$DI$10000,35,0)))</f>
        <v>4</v>
      </c>
      <c r="P66" s="60">
        <f>IF((VLOOKUP($A66,'[1]data aktuální'!$A$1:$DI$10000,37,0))=0,"",(VLOOKUP($A66,'[1]data aktuální'!$A$1:$DI$10000,37,0)))</f>
        <v>15</v>
      </c>
      <c r="Q66" s="60">
        <f>IF((VLOOKUP($A66,'[1]data aktuální'!$A$1:$DI$10000,38,0))=0,"",(VLOOKUP($A66,'[1]data aktuální'!$A$1:$DI$10000,38,0)))</f>
        <v>3</v>
      </c>
      <c r="R66" s="60">
        <f>IF((VLOOKUP($A66,'[1]data aktuální'!$A$1:$DI$10000,39,0))=0,"",(VLOOKUP($A66,'[1]data aktuální'!$A$1:$DI$10000,39,0)))</f>
        <v>3</v>
      </c>
      <c r="S66" s="60">
        <f>IF((VLOOKUP($A66,'[1]data aktuální'!$A$1:$DI$10000,40,0))=0,"",(VLOOKUP($A66,'[1]data aktuální'!$A$1:$DI$10000,40,0)))</f>
        <v>3</v>
      </c>
      <c r="T66" s="60">
        <f>IF((VLOOKUP($A66,'[1]data aktuální'!$A$1:$DI$10000,42,0))=0,"",(VLOOKUP($A66,'[1]data aktuální'!$A$1:$DI$10000,42,0)))</f>
        <v>4</v>
      </c>
      <c r="U66" s="60">
        <f>IF((VLOOKUP($A66,'[1]data aktuální'!$A$1:$DI$10000,43,0))=0,"",(VLOOKUP($A66,'[1]data aktuální'!$A$1:$DI$10000,43,0)))</f>
        <v>2</v>
      </c>
      <c r="V66" s="60" t="str">
        <f>IF((VLOOKUP($A66,'[1]data aktuální'!$A$1:$DI$10000,44,0))=0,"",(VLOOKUP($A66,'[1]data aktuální'!$A$1:$DI$10000,44,0)))</f>
        <v/>
      </c>
      <c r="W66" s="60" t="str">
        <f>IF((VLOOKUP($A66,'[1]data aktuální'!$A$1:$DI$10000,45,0))=0,"",(VLOOKUP($A66,'[1]data aktuální'!$A$1:$DI$10000,45,0)))</f>
        <v/>
      </c>
      <c r="X66" s="60">
        <f>IF((VLOOKUP($A66,'[1]data aktuální'!$A$1:$DI$10000,47,0))=0,"",(VLOOKUP($A66,'[1]data aktuální'!$A$1:$DI$10000,47,0)))</f>
        <v>8</v>
      </c>
      <c r="Y66" s="60">
        <f>IF((VLOOKUP($A66,'[1]data aktuální'!$A$1:$DI$10000,48,0))=0,"",(VLOOKUP($A66,'[1]data aktuální'!$A$1:$DI$10000,48,0)))</f>
        <v>3</v>
      </c>
      <c r="Z66" s="60">
        <f>IF((VLOOKUP($A66,'[1]data aktuální'!$A$1:$DI$10000,49,0))=0,"",(VLOOKUP($A66,'[1]data aktuální'!$A$1:$DI$10000,49,0)))</f>
        <v>2</v>
      </c>
      <c r="AA66" s="60" t="str">
        <f>IF((VLOOKUP($A66,'[1]data aktuální'!$A$1:$DI$10000,50,0))=0,"",(VLOOKUP($A66,'[1]data aktuální'!$A$1:$DI$10000,50,0)))</f>
        <v/>
      </c>
      <c r="AB66" s="60">
        <f>IF((VLOOKUP($A66,'[1]data aktuální'!$A$1:$DI$10000,52,0))=0,"",(VLOOKUP($A66,'[1]data aktuální'!$A$1:$DI$10000,52,0)))</f>
        <v>3</v>
      </c>
      <c r="AC66" s="60" t="str">
        <f>IF((VLOOKUP($A66,'[1]data aktuální'!$A$1:$DI$10000,53,0))=0,"",(VLOOKUP($A66,'[1]data aktuální'!$A$1:$DI$10000,53,0)))</f>
        <v/>
      </c>
      <c r="AD66" s="60">
        <f>IF((VLOOKUP($A66,'[1]data aktuální'!$A$1:$DI$10000,54,0))=0,"",(VLOOKUP($A66,'[1]data aktuální'!$A$1:$DI$10000,54,0)))</f>
        <v>5</v>
      </c>
      <c r="AE66" s="60" t="str">
        <f>IF((VLOOKUP($A66,'[1]data aktuální'!$A$1:$DI$10000,55,0))=0,"",(VLOOKUP($A66,'[1]data aktuální'!$A$1:$DI$10000,55,0)))</f>
        <v/>
      </c>
      <c r="AF66" s="60" t="str">
        <f>IF((VLOOKUP($A66,'[1]data aktuální'!$A$1:$DI$10000,57,0))=0,"",(VLOOKUP($A66,'[1]data aktuální'!$A$1:$DI$10000,57,0)))</f>
        <v/>
      </c>
      <c r="AG66" s="60" t="str">
        <f>IF((VLOOKUP($A66,'[1]data aktuální'!$A$1:$DI$10000,58,0))=0,"",(VLOOKUP($A66,'[1]data aktuální'!$A$1:$DI$10000,58,0)))</f>
        <v/>
      </c>
      <c r="AH66" s="60">
        <f>IF((VLOOKUP($A66,'[1]data aktuální'!$A$1:$DI$10000,59,0))=0,"",(VLOOKUP($A66,'[1]data aktuální'!$A$1:$DI$10000,59,0)))</f>
        <v>5</v>
      </c>
      <c r="AI66" s="60" t="str">
        <f>IF((VLOOKUP($A66,'[1]data aktuální'!$A$1:$DI$10000,60,0))=0,"",(VLOOKUP($A66,'[1]data aktuální'!$A$1:$DI$10000,60,0)))</f>
        <v/>
      </c>
      <c r="AJ66" s="60">
        <f>IF((VLOOKUP($A66,'[1]data aktuální'!$A$1:$DI$10000,62,0))=0,"",(VLOOKUP($A66,'[1]data aktuální'!$A$1:$DI$10000,62,0)))</f>
        <v>5</v>
      </c>
      <c r="AK66" s="60" t="str">
        <f>IF((VLOOKUP($A66,'[1]data aktuální'!$A$1:$DI$10000,63,0))=0,"",(VLOOKUP($A66,'[1]data aktuální'!$A$1:$DI$10000,63,0)))</f>
        <v/>
      </c>
      <c r="AL66" s="60">
        <f>IF((VLOOKUP($A66,'[1]data aktuální'!$A$1:$DI$10000,64,0))=0,"",(VLOOKUP($A66,'[1]data aktuální'!$A$1:$DI$10000,64,0)))</f>
        <v>2</v>
      </c>
      <c r="AM66" s="60" t="str">
        <f>IF((VLOOKUP($A66,'[1]data aktuální'!$A$1:$DI$10000,65,0))=0,"",(VLOOKUP($A66,'[1]data aktuální'!$A$1:$DI$10000,65,0)))</f>
        <v/>
      </c>
      <c r="AN66" s="56" t="str">
        <f>VLOOKUP(A66,'[1]data aktuální'!$A$2:$DI$10000,113,0)</f>
        <v>20-50 tis.m3</v>
      </c>
    </row>
    <row r="67" spans="1:40" s="36" customFormat="1" x14ac:dyDescent="0.25">
      <c r="A67" s="36">
        <v>155</v>
      </c>
      <c r="B67" s="53" t="str">
        <f>(VLOOKUP($A67,'[1]data aktuální'!$A$1:$DI$10000,3,0))</f>
        <v>60761491</v>
      </c>
      <c r="C67" s="55" t="str">
        <f>(VLOOKUP($A67,'[1]data aktuální'!$A$1:$DI$10000,7,0))</f>
        <v>MILOSLAV ŠEVČÍK</v>
      </c>
      <c r="D67" s="55" t="str">
        <f>IF((VLOOKUP($A67,'[1]data aktuální'!$A$1:$DI$10000,14,0))=0,"",(VLOOKUP($A67,'[1]data aktuální'!$A$1:$DI$10000,14,0)))</f>
        <v/>
      </c>
      <c r="E67" s="57">
        <f>(VLOOKUP($A67,'[1]data aktuální'!$A$1:$DI$10000,22,0))</f>
        <v>28000</v>
      </c>
      <c r="F67" s="57">
        <f>(VLOOKUP($A67,'[1]data aktuální'!$A$1:$DI$10000,23,0))</f>
        <v>27000</v>
      </c>
      <c r="G67" s="57">
        <f>(VLOOKUP($A67,'[1]data aktuální'!$A$1:$DI$10000,24,0))</f>
        <v>20000</v>
      </c>
      <c r="H67" s="59" t="str">
        <f>IF((VLOOKUP($A67,'[1]data aktuální'!$A$1:$DI$10000,27,0))=0,"",(VLOOKUP($A67,'[1]data aktuální'!$A$1:$DI$10000,27,0)))</f>
        <v/>
      </c>
      <c r="I67" s="59">
        <f>IF((VLOOKUP($A67,'[1]data aktuální'!$A$1:$DI$10000,28,0))=0,"",(VLOOKUP($A67,'[1]data aktuální'!$A$1:$DI$10000,28,0)))</f>
        <v>30</v>
      </c>
      <c r="J67" s="59">
        <f>IF((VLOOKUP($A67,'[1]data aktuální'!$A$1:$DI$10000,29,0))=0,"",(VLOOKUP($A67,'[1]data aktuální'!$A$1:$DI$10000,29,0)))</f>
        <v>50</v>
      </c>
      <c r="K67" s="59" t="str">
        <f>IF((VLOOKUP($A67,'[1]data aktuální'!$A$1:$DI$10000,30,0))=0,"",(VLOOKUP($A67,'[1]data aktuální'!$A$1:$DI$10000,30,0)))</f>
        <v/>
      </c>
      <c r="L67" s="59" t="str">
        <f>IF((VLOOKUP($A67,'[1]data aktuální'!$A$1:$DI$10000,32,0))=0,"",(VLOOKUP($A67,'[1]data aktuální'!$A$1:$DI$10000,32,0)))</f>
        <v/>
      </c>
      <c r="M67" s="59">
        <f>IF((VLOOKUP($A67,'[1]data aktuální'!$A$1:$DI$10000,33,0))=0,"",(VLOOKUP($A67,'[1]data aktuální'!$A$1:$DI$10000,33,0)))</f>
        <v>4</v>
      </c>
      <c r="N67" s="59">
        <f>IF((VLOOKUP($A67,'[1]data aktuální'!$A$1:$DI$10000,34,0))=0,"",(VLOOKUP($A67,'[1]data aktuální'!$A$1:$DI$10000,34,0)))</f>
        <v>6</v>
      </c>
      <c r="O67" s="59" t="str">
        <f>IF((VLOOKUP($A67,'[1]data aktuální'!$A$1:$DI$10000,35,0))=0,"",(VLOOKUP($A67,'[1]data aktuální'!$A$1:$DI$10000,35,0)))</f>
        <v/>
      </c>
      <c r="P67" s="59" t="str">
        <f>IF((VLOOKUP($A67,'[1]data aktuální'!$A$1:$DI$10000,37,0))=0,"",(VLOOKUP($A67,'[1]data aktuální'!$A$1:$DI$10000,37,0)))</f>
        <v/>
      </c>
      <c r="Q67" s="59">
        <f>IF((VLOOKUP($A67,'[1]data aktuální'!$A$1:$DI$10000,38,0))=0,"",(VLOOKUP($A67,'[1]data aktuální'!$A$1:$DI$10000,38,0)))</f>
        <v>4</v>
      </c>
      <c r="R67" s="59">
        <f>IF((VLOOKUP($A67,'[1]data aktuální'!$A$1:$DI$10000,39,0))=0,"",(VLOOKUP($A67,'[1]data aktuální'!$A$1:$DI$10000,39,0)))</f>
        <v>6</v>
      </c>
      <c r="S67" s="59" t="str">
        <f>IF((VLOOKUP($A67,'[1]data aktuální'!$A$1:$DI$10000,40,0))=0,"",(VLOOKUP($A67,'[1]data aktuální'!$A$1:$DI$10000,40,0)))</f>
        <v/>
      </c>
      <c r="T67" s="59" t="str">
        <f>IF((VLOOKUP($A67,'[1]data aktuální'!$A$1:$DI$10000,42,0))=0,"",(VLOOKUP($A67,'[1]data aktuální'!$A$1:$DI$10000,42,0)))</f>
        <v/>
      </c>
      <c r="U67" s="59" t="str">
        <f>IF((VLOOKUP($A67,'[1]data aktuální'!$A$1:$DI$10000,43,0))=0,"",(VLOOKUP($A67,'[1]data aktuální'!$A$1:$DI$10000,43,0)))</f>
        <v/>
      </c>
      <c r="V67" s="59" t="str">
        <f>IF((VLOOKUP($A67,'[1]data aktuální'!$A$1:$DI$10000,44,0))=0,"",(VLOOKUP($A67,'[1]data aktuální'!$A$1:$DI$10000,44,0)))</f>
        <v/>
      </c>
      <c r="W67" s="59" t="str">
        <f>IF((VLOOKUP($A67,'[1]data aktuální'!$A$1:$DI$10000,45,0))=0,"",(VLOOKUP($A67,'[1]data aktuální'!$A$1:$DI$10000,45,0)))</f>
        <v/>
      </c>
      <c r="X67" s="59" t="str">
        <f>IF((VLOOKUP($A67,'[1]data aktuální'!$A$1:$DI$10000,47,0))=0,"",(VLOOKUP($A67,'[1]data aktuální'!$A$1:$DI$10000,47,0)))</f>
        <v/>
      </c>
      <c r="Y67" s="59" t="str">
        <f>IF((VLOOKUP($A67,'[1]data aktuální'!$A$1:$DI$10000,48,0))=0,"",(VLOOKUP($A67,'[1]data aktuální'!$A$1:$DI$10000,48,0)))</f>
        <v/>
      </c>
      <c r="Z67" s="59" t="str">
        <f>IF((VLOOKUP($A67,'[1]data aktuální'!$A$1:$DI$10000,49,0))=0,"",(VLOOKUP($A67,'[1]data aktuální'!$A$1:$DI$10000,49,0)))</f>
        <v/>
      </c>
      <c r="AA67" s="59" t="str">
        <f>IF((VLOOKUP($A67,'[1]data aktuální'!$A$1:$DI$10000,50,0))=0,"",(VLOOKUP($A67,'[1]data aktuální'!$A$1:$DI$10000,50,0)))</f>
        <v/>
      </c>
      <c r="AB67" s="59" t="str">
        <f>IF((VLOOKUP($A67,'[1]data aktuální'!$A$1:$DI$10000,52,0))=0,"",(VLOOKUP($A67,'[1]data aktuální'!$A$1:$DI$10000,52,0)))</f>
        <v/>
      </c>
      <c r="AC67" s="59" t="str">
        <f>IF((VLOOKUP($A67,'[1]data aktuální'!$A$1:$DI$10000,53,0))=0,"",(VLOOKUP($A67,'[1]data aktuální'!$A$1:$DI$10000,53,0)))</f>
        <v/>
      </c>
      <c r="AD67" s="59" t="str">
        <f>IF((VLOOKUP($A67,'[1]data aktuální'!$A$1:$DI$10000,54,0))=0,"",(VLOOKUP($A67,'[1]data aktuální'!$A$1:$DI$10000,54,0)))</f>
        <v/>
      </c>
      <c r="AE67" s="59" t="str">
        <f>IF((VLOOKUP($A67,'[1]data aktuální'!$A$1:$DI$10000,55,0))=0,"",(VLOOKUP($A67,'[1]data aktuální'!$A$1:$DI$10000,55,0)))</f>
        <v/>
      </c>
      <c r="AF67" s="59" t="str">
        <f>IF((VLOOKUP($A67,'[1]data aktuální'!$A$1:$DI$10000,57,0))=0,"",(VLOOKUP($A67,'[1]data aktuální'!$A$1:$DI$10000,57,0)))</f>
        <v/>
      </c>
      <c r="AG67" s="59" t="str">
        <f>IF((VLOOKUP($A67,'[1]data aktuální'!$A$1:$DI$10000,58,0))=0,"",(VLOOKUP($A67,'[1]data aktuální'!$A$1:$DI$10000,58,0)))</f>
        <v/>
      </c>
      <c r="AH67" s="59" t="str">
        <f>IF((VLOOKUP($A67,'[1]data aktuální'!$A$1:$DI$10000,59,0))=0,"",(VLOOKUP($A67,'[1]data aktuální'!$A$1:$DI$10000,59,0)))</f>
        <v/>
      </c>
      <c r="AI67" s="59" t="str">
        <f>IF((VLOOKUP($A67,'[1]data aktuální'!$A$1:$DI$10000,60,0))=0,"",(VLOOKUP($A67,'[1]data aktuální'!$A$1:$DI$10000,60,0)))</f>
        <v/>
      </c>
      <c r="AJ67" s="59" t="str">
        <f>IF((VLOOKUP($A67,'[1]data aktuální'!$A$1:$DI$10000,62,0))=0,"",(VLOOKUP($A67,'[1]data aktuální'!$A$1:$DI$10000,62,0)))</f>
        <v/>
      </c>
      <c r="AK67" s="59" t="str">
        <f>IF((VLOOKUP($A67,'[1]data aktuální'!$A$1:$DI$10000,63,0))=0,"",(VLOOKUP($A67,'[1]data aktuální'!$A$1:$DI$10000,63,0)))</f>
        <v/>
      </c>
      <c r="AL67" s="59" t="str">
        <f>IF((VLOOKUP($A67,'[1]data aktuální'!$A$1:$DI$10000,64,0))=0,"",(VLOOKUP($A67,'[1]data aktuální'!$A$1:$DI$10000,64,0)))</f>
        <v/>
      </c>
      <c r="AM67" s="59" t="str">
        <f>IF((VLOOKUP($A67,'[1]data aktuální'!$A$1:$DI$10000,65,0))=0,"",(VLOOKUP($A67,'[1]data aktuální'!$A$1:$DI$10000,65,0)))</f>
        <v/>
      </c>
      <c r="AN67" s="55" t="str">
        <f>VLOOKUP(A67,'[1]data aktuální'!$A$2:$DI$10000,113,0)</f>
        <v>20-50 tis.m3</v>
      </c>
    </row>
    <row r="68" spans="1:40" x14ac:dyDescent="0.25">
      <c r="A68" s="74">
        <v>482</v>
      </c>
      <c r="B68" s="54" t="str">
        <f>(VLOOKUP($A68,'[1]data aktuální'!$A$1:$DI$10000,3,0))</f>
        <v>11339233</v>
      </c>
      <c r="C68" s="56" t="str">
        <f>(VLOOKUP($A68,'[1]data aktuální'!$A$1:$DI$10000,7,0))</f>
        <v>Dagmar Kalafutová</v>
      </c>
      <c r="D68" s="56" t="str">
        <f>IF((VLOOKUP($A68,'[1]data aktuální'!$A$1:$DI$10000,14,0))=0,"",(VLOOKUP($A68,'[1]data aktuální'!$A$1:$DI$10000,14,0)))</f>
        <v>Pila Kalafut</v>
      </c>
      <c r="E68" s="58">
        <f>(VLOOKUP($A68,'[1]data aktuální'!$A$1:$DI$10000,22,0))</f>
        <v>22000</v>
      </c>
      <c r="F68" s="58">
        <f>(VLOOKUP($A68,'[1]data aktuální'!$A$1:$DI$10000,23,0))</f>
        <v>19500</v>
      </c>
      <c r="G68" s="58">
        <f>(VLOOKUP($A68,'[1]data aktuální'!$A$1:$DI$10000,24,0))</f>
        <v>20000</v>
      </c>
      <c r="H68" s="60">
        <f>IF((VLOOKUP($A68,'[1]data aktuální'!$A$1:$DI$10000,27,0))=0,"",(VLOOKUP($A68,'[1]data aktuální'!$A$1:$DI$10000,27,0)))</f>
        <v>30</v>
      </c>
      <c r="I68" s="60">
        <f>IF((VLOOKUP($A68,'[1]data aktuální'!$A$1:$DI$10000,28,0))=0,"",(VLOOKUP($A68,'[1]data aktuální'!$A$1:$DI$10000,28,0)))</f>
        <v>4</v>
      </c>
      <c r="J68" s="60">
        <f>IF((VLOOKUP($A68,'[1]data aktuální'!$A$1:$DI$10000,29,0))=0,"",(VLOOKUP($A68,'[1]data aktuální'!$A$1:$DI$10000,29,0)))</f>
        <v>20</v>
      </c>
      <c r="K68" s="60">
        <f>IF((VLOOKUP($A68,'[1]data aktuální'!$A$1:$DI$10000,30,0))=0,"",(VLOOKUP($A68,'[1]data aktuální'!$A$1:$DI$10000,30,0)))</f>
        <v>7</v>
      </c>
      <c r="L68" s="60">
        <f>IF((VLOOKUP($A68,'[1]data aktuální'!$A$1:$DI$10000,32,0))=0,"",(VLOOKUP($A68,'[1]data aktuální'!$A$1:$DI$10000,32,0)))</f>
        <v>17</v>
      </c>
      <c r="M68" s="60">
        <f>IF((VLOOKUP($A68,'[1]data aktuální'!$A$1:$DI$10000,33,0))=0,"",(VLOOKUP($A68,'[1]data aktuální'!$A$1:$DI$10000,33,0)))</f>
        <v>2</v>
      </c>
      <c r="N68" s="60">
        <f>IF((VLOOKUP($A68,'[1]data aktuální'!$A$1:$DI$10000,34,0))=0,"",(VLOOKUP($A68,'[1]data aktuální'!$A$1:$DI$10000,34,0)))</f>
        <v>5</v>
      </c>
      <c r="O68" s="60">
        <f>IF((VLOOKUP($A68,'[1]data aktuální'!$A$1:$DI$10000,35,0))=0,"",(VLOOKUP($A68,'[1]data aktuální'!$A$1:$DI$10000,35,0)))</f>
        <v>3</v>
      </c>
      <c r="P68" s="60">
        <f>IF((VLOOKUP($A68,'[1]data aktuální'!$A$1:$DI$10000,37,0))=0,"",(VLOOKUP($A68,'[1]data aktuální'!$A$1:$DI$10000,37,0)))</f>
        <v>2</v>
      </c>
      <c r="Q68" s="60" t="str">
        <f>IF((VLOOKUP($A68,'[1]data aktuální'!$A$1:$DI$10000,38,0))=0,"",(VLOOKUP($A68,'[1]data aktuální'!$A$1:$DI$10000,38,0)))</f>
        <v/>
      </c>
      <c r="R68" s="60" t="str">
        <f>IF((VLOOKUP($A68,'[1]data aktuální'!$A$1:$DI$10000,39,0))=0,"",(VLOOKUP($A68,'[1]data aktuální'!$A$1:$DI$10000,39,0)))</f>
        <v/>
      </c>
      <c r="S68" s="60" t="str">
        <f>IF((VLOOKUP($A68,'[1]data aktuální'!$A$1:$DI$10000,40,0))=0,"",(VLOOKUP($A68,'[1]data aktuální'!$A$1:$DI$10000,40,0)))</f>
        <v/>
      </c>
      <c r="T68" s="60" t="str">
        <f>IF((VLOOKUP($A68,'[1]data aktuální'!$A$1:$DI$10000,42,0))=0,"",(VLOOKUP($A68,'[1]data aktuální'!$A$1:$DI$10000,42,0)))</f>
        <v/>
      </c>
      <c r="U68" s="60">
        <f>IF((VLOOKUP($A68,'[1]data aktuální'!$A$1:$DI$10000,43,0))=0,"",(VLOOKUP($A68,'[1]data aktuální'!$A$1:$DI$10000,43,0)))</f>
        <v>1</v>
      </c>
      <c r="V68" s="60" t="str">
        <f>IF((VLOOKUP($A68,'[1]data aktuální'!$A$1:$DI$10000,44,0))=0,"",(VLOOKUP($A68,'[1]data aktuální'!$A$1:$DI$10000,44,0)))</f>
        <v/>
      </c>
      <c r="W68" s="60">
        <f>IF((VLOOKUP($A68,'[1]data aktuální'!$A$1:$DI$10000,45,0))=0,"",(VLOOKUP($A68,'[1]data aktuální'!$A$1:$DI$10000,45,0)))</f>
        <v>2</v>
      </c>
      <c r="X68" s="60">
        <f>IF((VLOOKUP($A68,'[1]data aktuální'!$A$1:$DI$10000,47,0))=0,"",(VLOOKUP($A68,'[1]data aktuální'!$A$1:$DI$10000,47,0)))</f>
        <v>1</v>
      </c>
      <c r="Y68" s="60">
        <f>IF((VLOOKUP($A68,'[1]data aktuální'!$A$1:$DI$10000,48,0))=0,"",(VLOOKUP($A68,'[1]data aktuální'!$A$1:$DI$10000,48,0)))</f>
        <v>1</v>
      </c>
      <c r="Z68" s="60" t="str">
        <f>IF((VLOOKUP($A68,'[1]data aktuální'!$A$1:$DI$10000,49,0))=0,"",(VLOOKUP($A68,'[1]data aktuální'!$A$1:$DI$10000,49,0)))</f>
        <v/>
      </c>
      <c r="AA68" s="60">
        <f>IF((VLOOKUP($A68,'[1]data aktuální'!$A$1:$DI$10000,50,0))=0,"",(VLOOKUP($A68,'[1]data aktuální'!$A$1:$DI$10000,50,0)))</f>
        <v>3</v>
      </c>
      <c r="AB68" s="60" t="str">
        <f>IF((VLOOKUP($A68,'[1]data aktuální'!$A$1:$DI$10000,52,0))=0,"",(VLOOKUP($A68,'[1]data aktuální'!$A$1:$DI$10000,52,0)))</f>
        <v/>
      </c>
      <c r="AC68" s="60" t="str">
        <f>IF((VLOOKUP($A68,'[1]data aktuální'!$A$1:$DI$10000,53,0))=0,"",(VLOOKUP($A68,'[1]data aktuální'!$A$1:$DI$10000,53,0)))</f>
        <v/>
      </c>
      <c r="AD68" s="60" t="str">
        <f>IF((VLOOKUP($A68,'[1]data aktuální'!$A$1:$DI$10000,54,0))=0,"",(VLOOKUP($A68,'[1]data aktuální'!$A$1:$DI$10000,54,0)))</f>
        <v/>
      </c>
      <c r="AE68" s="60">
        <f>IF((VLOOKUP($A68,'[1]data aktuální'!$A$1:$DI$10000,55,0))=0,"",(VLOOKUP($A68,'[1]data aktuální'!$A$1:$DI$10000,55,0)))</f>
        <v>1</v>
      </c>
      <c r="AF68" s="60" t="str">
        <f>IF((VLOOKUP($A68,'[1]data aktuální'!$A$1:$DI$10000,57,0))=0,"",(VLOOKUP($A68,'[1]data aktuální'!$A$1:$DI$10000,57,0)))</f>
        <v/>
      </c>
      <c r="AG68" s="60" t="str">
        <f>IF((VLOOKUP($A68,'[1]data aktuální'!$A$1:$DI$10000,58,0))=0,"",(VLOOKUP($A68,'[1]data aktuální'!$A$1:$DI$10000,58,0)))</f>
        <v/>
      </c>
      <c r="AH68" s="60" t="str">
        <f>IF((VLOOKUP($A68,'[1]data aktuální'!$A$1:$DI$10000,59,0))=0,"",(VLOOKUP($A68,'[1]data aktuální'!$A$1:$DI$10000,59,0)))</f>
        <v/>
      </c>
      <c r="AI68" s="60">
        <f>IF((VLOOKUP($A68,'[1]data aktuální'!$A$1:$DI$10000,60,0))=0,"",(VLOOKUP($A68,'[1]data aktuální'!$A$1:$DI$10000,60,0)))</f>
        <v>1</v>
      </c>
      <c r="AJ68" s="60" t="str">
        <f>IF((VLOOKUP($A68,'[1]data aktuální'!$A$1:$DI$10000,62,0))=0,"",(VLOOKUP($A68,'[1]data aktuální'!$A$1:$DI$10000,62,0)))</f>
        <v/>
      </c>
      <c r="AK68" s="60" t="str">
        <f>IF((VLOOKUP($A68,'[1]data aktuální'!$A$1:$DI$10000,63,0))=0,"",(VLOOKUP($A68,'[1]data aktuální'!$A$1:$DI$10000,63,0)))</f>
        <v/>
      </c>
      <c r="AL68" s="60" t="str">
        <f>IF((VLOOKUP($A68,'[1]data aktuální'!$A$1:$DI$10000,64,0))=0,"",(VLOOKUP($A68,'[1]data aktuální'!$A$1:$DI$10000,64,0)))</f>
        <v/>
      </c>
      <c r="AM68" s="60" t="str">
        <f>IF((VLOOKUP($A68,'[1]data aktuální'!$A$1:$DI$10000,65,0))=0,"",(VLOOKUP($A68,'[1]data aktuální'!$A$1:$DI$10000,65,0)))</f>
        <v/>
      </c>
      <c r="AN68" s="56" t="str">
        <f>VLOOKUP(A68,'[1]data aktuální'!$A$2:$DI$10000,113,0)</f>
        <v>10-20 tis.m3</v>
      </c>
    </row>
    <row r="69" spans="1:40" s="36" customFormat="1" x14ac:dyDescent="0.25">
      <c r="A69" s="36">
        <v>182</v>
      </c>
      <c r="B69" s="53" t="str">
        <f>(VLOOKUP($A69,'[1]data aktuální'!$A$1:$DI$10000,3,0))</f>
        <v>62302744</v>
      </c>
      <c r="C69" s="55" t="str">
        <f>(VLOOKUP($A69,'[1]data aktuální'!$A$1:$DI$10000,7,0))</f>
        <v>AMES s.r.o.</v>
      </c>
      <c r="D69" s="55" t="str">
        <f>IF((VLOOKUP($A69,'[1]data aktuální'!$A$1:$DI$10000,14,0))=0,"",(VLOOKUP($A69,'[1]data aktuální'!$A$1:$DI$10000,14,0)))</f>
        <v>Sedlnice</v>
      </c>
      <c r="E69" s="57">
        <f>(VLOOKUP($A69,'[1]data aktuální'!$A$1:$DI$10000,22,0))</f>
        <v>19453</v>
      </c>
      <c r="F69" s="57">
        <f>(VLOOKUP($A69,'[1]data aktuální'!$A$1:$DI$10000,23,0))</f>
        <v>23672</v>
      </c>
      <c r="G69" s="57">
        <f>(VLOOKUP($A69,'[1]data aktuální'!$A$1:$DI$10000,24,0))</f>
        <v>19864</v>
      </c>
      <c r="H69" s="59" t="str">
        <f>IF((VLOOKUP($A69,'[1]data aktuální'!$A$1:$DI$10000,27,0))=0,"",(VLOOKUP($A69,'[1]data aktuální'!$A$1:$DI$10000,27,0)))</f>
        <v/>
      </c>
      <c r="I69" s="59" t="str">
        <f>IF((VLOOKUP($A69,'[1]data aktuální'!$A$1:$DI$10000,28,0))=0,"",(VLOOKUP($A69,'[1]data aktuální'!$A$1:$DI$10000,28,0)))</f>
        <v/>
      </c>
      <c r="J69" s="59">
        <f>IF((VLOOKUP($A69,'[1]data aktuální'!$A$1:$DI$10000,29,0))=0,"",(VLOOKUP($A69,'[1]data aktuální'!$A$1:$DI$10000,29,0)))</f>
        <v>87</v>
      </c>
      <c r="K69" s="59" t="str">
        <f>IF((VLOOKUP($A69,'[1]data aktuální'!$A$1:$DI$10000,30,0))=0,"",(VLOOKUP($A69,'[1]data aktuální'!$A$1:$DI$10000,30,0)))</f>
        <v/>
      </c>
      <c r="L69" s="59" t="str">
        <f>IF((VLOOKUP($A69,'[1]data aktuální'!$A$1:$DI$10000,32,0))=0,"",(VLOOKUP($A69,'[1]data aktuální'!$A$1:$DI$10000,32,0)))</f>
        <v/>
      </c>
      <c r="M69" s="59" t="str">
        <f>IF((VLOOKUP($A69,'[1]data aktuální'!$A$1:$DI$10000,33,0))=0,"",(VLOOKUP($A69,'[1]data aktuální'!$A$1:$DI$10000,33,0)))</f>
        <v/>
      </c>
      <c r="N69" s="59">
        <f>IF((VLOOKUP($A69,'[1]data aktuální'!$A$1:$DI$10000,34,0))=0,"",(VLOOKUP($A69,'[1]data aktuální'!$A$1:$DI$10000,34,0)))</f>
        <v>13</v>
      </c>
      <c r="O69" s="59" t="str">
        <f>IF((VLOOKUP($A69,'[1]data aktuální'!$A$1:$DI$10000,35,0))=0,"",(VLOOKUP($A69,'[1]data aktuální'!$A$1:$DI$10000,35,0)))</f>
        <v/>
      </c>
      <c r="P69" s="59" t="str">
        <f>IF((VLOOKUP($A69,'[1]data aktuální'!$A$1:$DI$10000,37,0))=0,"",(VLOOKUP($A69,'[1]data aktuální'!$A$1:$DI$10000,37,0)))</f>
        <v/>
      </c>
      <c r="Q69" s="59" t="str">
        <f>IF((VLOOKUP($A69,'[1]data aktuální'!$A$1:$DI$10000,38,0))=0,"",(VLOOKUP($A69,'[1]data aktuální'!$A$1:$DI$10000,38,0)))</f>
        <v/>
      </c>
      <c r="R69" s="59" t="str">
        <f>IF((VLOOKUP($A69,'[1]data aktuální'!$A$1:$DI$10000,39,0))=0,"",(VLOOKUP($A69,'[1]data aktuální'!$A$1:$DI$10000,39,0)))</f>
        <v/>
      </c>
      <c r="S69" s="59" t="str">
        <f>IF((VLOOKUP($A69,'[1]data aktuální'!$A$1:$DI$10000,40,0))=0,"",(VLOOKUP($A69,'[1]data aktuální'!$A$1:$DI$10000,40,0)))</f>
        <v/>
      </c>
      <c r="T69" s="59" t="str">
        <f>IF((VLOOKUP($A69,'[1]data aktuální'!$A$1:$DI$10000,42,0))=0,"",(VLOOKUP($A69,'[1]data aktuální'!$A$1:$DI$10000,42,0)))</f>
        <v/>
      </c>
      <c r="U69" s="59" t="str">
        <f>IF((VLOOKUP($A69,'[1]data aktuální'!$A$1:$DI$10000,43,0))=0,"",(VLOOKUP($A69,'[1]data aktuální'!$A$1:$DI$10000,43,0)))</f>
        <v/>
      </c>
      <c r="V69" s="59" t="str">
        <f>IF((VLOOKUP($A69,'[1]data aktuální'!$A$1:$DI$10000,44,0))=0,"",(VLOOKUP($A69,'[1]data aktuální'!$A$1:$DI$10000,44,0)))</f>
        <v/>
      </c>
      <c r="W69" s="59" t="str">
        <f>IF((VLOOKUP($A69,'[1]data aktuální'!$A$1:$DI$10000,45,0))=0,"",(VLOOKUP($A69,'[1]data aktuální'!$A$1:$DI$10000,45,0)))</f>
        <v/>
      </c>
      <c r="X69" s="59" t="str">
        <f>IF((VLOOKUP($A69,'[1]data aktuální'!$A$1:$DI$10000,47,0))=0,"",(VLOOKUP($A69,'[1]data aktuální'!$A$1:$DI$10000,47,0)))</f>
        <v/>
      </c>
      <c r="Y69" s="59" t="str">
        <f>IF((VLOOKUP($A69,'[1]data aktuální'!$A$1:$DI$10000,48,0))=0,"",(VLOOKUP($A69,'[1]data aktuální'!$A$1:$DI$10000,48,0)))</f>
        <v/>
      </c>
      <c r="Z69" s="59" t="str">
        <f>IF((VLOOKUP($A69,'[1]data aktuální'!$A$1:$DI$10000,49,0))=0,"",(VLOOKUP($A69,'[1]data aktuální'!$A$1:$DI$10000,49,0)))</f>
        <v/>
      </c>
      <c r="AA69" s="59" t="str">
        <f>IF((VLOOKUP($A69,'[1]data aktuální'!$A$1:$DI$10000,50,0))=0,"",(VLOOKUP($A69,'[1]data aktuální'!$A$1:$DI$10000,50,0)))</f>
        <v/>
      </c>
      <c r="AB69" s="59" t="str">
        <f>IF((VLOOKUP($A69,'[1]data aktuální'!$A$1:$DI$10000,52,0))=0,"",(VLOOKUP($A69,'[1]data aktuální'!$A$1:$DI$10000,52,0)))</f>
        <v/>
      </c>
      <c r="AC69" s="59" t="str">
        <f>IF((VLOOKUP($A69,'[1]data aktuální'!$A$1:$DI$10000,53,0))=0,"",(VLOOKUP($A69,'[1]data aktuální'!$A$1:$DI$10000,53,0)))</f>
        <v/>
      </c>
      <c r="AD69" s="59" t="str">
        <f>IF((VLOOKUP($A69,'[1]data aktuální'!$A$1:$DI$10000,54,0))=0,"",(VLOOKUP($A69,'[1]data aktuální'!$A$1:$DI$10000,54,0)))</f>
        <v/>
      </c>
      <c r="AE69" s="59" t="str">
        <f>IF((VLOOKUP($A69,'[1]data aktuální'!$A$1:$DI$10000,55,0))=0,"",(VLOOKUP($A69,'[1]data aktuální'!$A$1:$DI$10000,55,0)))</f>
        <v/>
      </c>
      <c r="AF69" s="59" t="str">
        <f>IF((VLOOKUP($A69,'[1]data aktuální'!$A$1:$DI$10000,57,0))=0,"",(VLOOKUP($A69,'[1]data aktuální'!$A$1:$DI$10000,57,0)))</f>
        <v/>
      </c>
      <c r="AG69" s="59" t="str">
        <f>IF((VLOOKUP($A69,'[1]data aktuální'!$A$1:$DI$10000,58,0))=0,"",(VLOOKUP($A69,'[1]data aktuální'!$A$1:$DI$10000,58,0)))</f>
        <v/>
      </c>
      <c r="AH69" s="59" t="str">
        <f>IF((VLOOKUP($A69,'[1]data aktuální'!$A$1:$DI$10000,59,0))=0,"",(VLOOKUP($A69,'[1]data aktuální'!$A$1:$DI$10000,59,0)))</f>
        <v/>
      </c>
      <c r="AI69" s="59" t="str">
        <f>IF((VLOOKUP($A69,'[1]data aktuální'!$A$1:$DI$10000,60,0))=0,"",(VLOOKUP($A69,'[1]data aktuální'!$A$1:$DI$10000,60,0)))</f>
        <v/>
      </c>
      <c r="AJ69" s="59" t="str">
        <f>IF((VLOOKUP($A69,'[1]data aktuální'!$A$1:$DI$10000,62,0))=0,"",(VLOOKUP($A69,'[1]data aktuální'!$A$1:$DI$10000,62,0)))</f>
        <v/>
      </c>
      <c r="AK69" s="59" t="str">
        <f>IF((VLOOKUP($A69,'[1]data aktuální'!$A$1:$DI$10000,63,0))=0,"",(VLOOKUP($A69,'[1]data aktuální'!$A$1:$DI$10000,63,0)))</f>
        <v/>
      </c>
      <c r="AL69" s="59" t="str">
        <f>IF((VLOOKUP($A69,'[1]data aktuální'!$A$1:$DI$10000,64,0))=0,"",(VLOOKUP($A69,'[1]data aktuální'!$A$1:$DI$10000,64,0)))</f>
        <v/>
      </c>
      <c r="AM69" s="59" t="str">
        <f>IF((VLOOKUP($A69,'[1]data aktuální'!$A$1:$DI$10000,65,0))=0,"",(VLOOKUP($A69,'[1]data aktuální'!$A$1:$DI$10000,65,0)))</f>
        <v/>
      </c>
      <c r="AN69" s="55" t="str">
        <f>VLOOKUP(A69,'[1]data aktuální'!$A$2:$DI$10000,113,0)</f>
        <v>20-50 tis.m3</v>
      </c>
    </row>
    <row r="70" spans="1:40" x14ac:dyDescent="0.25">
      <c r="A70">
        <v>183</v>
      </c>
      <c r="B70" s="54" t="str">
        <f>(VLOOKUP($A70,'[1]data aktuální'!$A$1:$DI$10000,3,0))</f>
        <v>26745160</v>
      </c>
      <c r="C70" s="56" t="str">
        <f>(VLOOKUP($A70,'[1]data aktuální'!$A$1:$DI$10000,7,0))</f>
        <v>Dřevokomplex R+R, s.r.o.</v>
      </c>
      <c r="D70" s="56" t="str">
        <f>IF((VLOOKUP($A70,'[1]data aktuální'!$A$1:$DI$10000,14,0))=0,"",(VLOOKUP($A70,'[1]data aktuální'!$A$1:$DI$10000,14,0)))</f>
        <v/>
      </c>
      <c r="E70" s="58">
        <f>(VLOOKUP($A70,'[1]data aktuální'!$A$1:$DI$10000,22,0))</f>
        <v>15200</v>
      </c>
      <c r="F70" s="58">
        <f>(VLOOKUP($A70,'[1]data aktuální'!$A$1:$DI$10000,23,0))</f>
        <v>18000</v>
      </c>
      <c r="G70" s="58">
        <f>(VLOOKUP($A70,'[1]data aktuální'!$A$1:$DI$10000,24,0))</f>
        <v>19800</v>
      </c>
      <c r="H70" s="60" t="str">
        <f>IF((VLOOKUP($A70,'[1]data aktuální'!$A$1:$DI$10000,27,0))=0,"",(VLOOKUP($A70,'[1]data aktuální'!$A$1:$DI$10000,27,0)))</f>
        <v/>
      </c>
      <c r="I70" s="60">
        <f>IF((VLOOKUP($A70,'[1]data aktuální'!$A$1:$DI$10000,28,0))=0,"",(VLOOKUP($A70,'[1]data aktuální'!$A$1:$DI$10000,28,0)))</f>
        <v>15</v>
      </c>
      <c r="J70" s="60">
        <f>IF((VLOOKUP($A70,'[1]data aktuální'!$A$1:$DI$10000,29,0))=0,"",(VLOOKUP($A70,'[1]data aktuální'!$A$1:$DI$10000,29,0)))</f>
        <v>18</v>
      </c>
      <c r="K70" s="60" t="str">
        <f>IF((VLOOKUP($A70,'[1]data aktuální'!$A$1:$DI$10000,30,0))=0,"",(VLOOKUP($A70,'[1]data aktuální'!$A$1:$DI$10000,30,0)))</f>
        <v/>
      </c>
      <c r="L70" s="60">
        <f>IF((VLOOKUP($A70,'[1]data aktuální'!$A$1:$DI$10000,32,0))=0,"",(VLOOKUP($A70,'[1]data aktuální'!$A$1:$DI$10000,32,0)))</f>
        <v>10</v>
      </c>
      <c r="M70" s="60">
        <f>IF((VLOOKUP($A70,'[1]data aktuální'!$A$1:$DI$10000,33,0))=0,"",(VLOOKUP($A70,'[1]data aktuální'!$A$1:$DI$10000,33,0)))</f>
        <v>2</v>
      </c>
      <c r="N70" s="60">
        <f>IF((VLOOKUP($A70,'[1]data aktuální'!$A$1:$DI$10000,34,0))=0,"",(VLOOKUP($A70,'[1]data aktuální'!$A$1:$DI$10000,34,0)))</f>
        <v>45</v>
      </c>
      <c r="O70" s="60" t="str">
        <f>IF((VLOOKUP($A70,'[1]data aktuální'!$A$1:$DI$10000,35,0))=0,"",(VLOOKUP($A70,'[1]data aktuální'!$A$1:$DI$10000,35,0)))</f>
        <v/>
      </c>
      <c r="P70" s="60" t="str">
        <f>IF((VLOOKUP($A70,'[1]data aktuální'!$A$1:$DI$10000,37,0))=0,"",(VLOOKUP($A70,'[1]data aktuální'!$A$1:$DI$10000,37,0)))</f>
        <v/>
      </c>
      <c r="Q70" s="60" t="str">
        <f>IF((VLOOKUP($A70,'[1]data aktuální'!$A$1:$DI$10000,38,0))=0,"",(VLOOKUP($A70,'[1]data aktuální'!$A$1:$DI$10000,38,0)))</f>
        <v/>
      </c>
      <c r="R70" s="60" t="str">
        <f>IF((VLOOKUP($A70,'[1]data aktuální'!$A$1:$DI$10000,39,0))=0,"",(VLOOKUP($A70,'[1]data aktuální'!$A$1:$DI$10000,39,0)))</f>
        <v/>
      </c>
      <c r="S70" s="60" t="str">
        <f>IF((VLOOKUP($A70,'[1]data aktuální'!$A$1:$DI$10000,40,0))=0,"",(VLOOKUP($A70,'[1]data aktuální'!$A$1:$DI$10000,40,0)))</f>
        <v/>
      </c>
      <c r="T70" s="60">
        <f>IF((VLOOKUP($A70,'[1]data aktuální'!$A$1:$DI$10000,42,0))=0,"",(VLOOKUP($A70,'[1]data aktuální'!$A$1:$DI$10000,42,0)))</f>
        <v>5</v>
      </c>
      <c r="U70" s="60" t="str">
        <f>IF((VLOOKUP($A70,'[1]data aktuální'!$A$1:$DI$10000,43,0))=0,"",(VLOOKUP($A70,'[1]data aktuální'!$A$1:$DI$10000,43,0)))</f>
        <v/>
      </c>
      <c r="V70" s="60" t="str">
        <f>IF((VLOOKUP($A70,'[1]data aktuální'!$A$1:$DI$10000,44,0))=0,"",(VLOOKUP($A70,'[1]data aktuální'!$A$1:$DI$10000,44,0)))</f>
        <v/>
      </c>
      <c r="W70" s="60" t="str">
        <f>IF((VLOOKUP($A70,'[1]data aktuální'!$A$1:$DI$10000,45,0))=0,"",(VLOOKUP($A70,'[1]data aktuální'!$A$1:$DI$10000,45,0)))</f>
        <v/>
      </c>
      <c r="X70" s="60">
        <f>IF((VLOOKUP($A70,'[1]data aktuální'!$A$1:$DI$10000,47,0))=0,"",(VLOOKUP($A70,'[1]data aktuální'!$A$1:$DI$10000,47,0)))</f>
        <v>5</v>
      </c>
      <c r="Y70" s="60" t="str">
        <f>IF((VLOOKUP($A70,'[1]data aktuální'!$A$1:$DI$10000,48,0))=0,"",(VLOOKUP($A70,'[1]data aktuální'!$A$1:$DI$10000,48,0)))</f>
        <v/>
      </c>
      <c r="Z70" s="60" t="str">
        <f>IF((VLOOKUP($A70,'[1]data aktuální'!$A$1:$DI$10000,49,0))=0,"",(VLOOKUP($A70,'[1]data aktuální'!$A$1:$DI$10000,49,0)))</f>
        <v/>
      </c>
      <c r="AA70" s="60" t="str">
        <f>IF((VLOOKUP($A70,'[1]data aktuální'!$A$1:$DI$10000,50,0))=0,"",(VLOOKUP($A70,'[1]data aktuální'!$A$1:$DI$10000,50,0)))</f>
        <v/>
      </c>
      <c r="AB70" s="60" t="str">
        <f>IF((VLOOKUP($A70,'[1]data aktuální'!$A$1:$DI$10000,52,0))=0,"",(VLOOKUP($A70,'[1]data aktuální'!$A$1:$DI$10000,52,0)))</f>
        <v/>
      </c>
      <c r="AC70" s="60" t="str">
        <f>IF((VLOOKUP($A70,'[1]data aktuální'!$A$1:$DI$10000,53,0))=0,"",(VLOOKUP($A70,'[1]data aktuální'!$A$1:$DI$10000,53,0)))</f>
        <v/>
      </c>
      <c r="AD70" s="60" t="str">
        <f>IF((VLOOKUP($A70,'[1]data aktuální'!$A$1:$DI$10000,54,0))=0,"",(VLOOKUP($A70,'[1]data aktuální'!$A$1:$DI$10000,54,0)))</f>
        <v/>
      </c>
      <c r="AE70" s="60" t="str">
        <f>IF((VLOOKUP($A70,'[1]data aktuální'!$A$1:$DI$10000,55,0))=0,"",(VLOOKUP($A70,'[1]data aktuální'!$A$1:$DI$10000,55,0)))</f>
        <v/>
      </c>
      <c r="AF70" s="60" t="str">
        <f>IF((VLOOKUP($A70,'[1]data aktuální'!$A$1:$DI$10000,57,0))=0,"",(VLOOKUP($A70,'[1]data aktuální'!$A$1:$DI$10000,57,0)))</f>
        <v/>
      </c>
      <c r="AG70" s="60" t="str">
        <f>IF((VLOOKUP($A70,'[1]data aktuální'!$A$1:$DI$10000,58,0))=0,"",(VLOOKUP($A70,'[1]data aktuální'!$A$1:$DI$10000,58,0)))</f>
        <v/>
      </c>
      <c r="AH70" s="60" t="str">
        <f>IF((VLOOKUP($A70,'[1]data aktuální'!$A$1:$DI$10000,59,0))=0,"",(VLOOKUP($A70,'[1]data aktuální'!$A$1:$DI$10000,59,0)))</f>
        <v/>
      </c>
      <c r="AI70" s="60" t="str">
        <f>IF((VLOOKUP($A70,'[1]data aktuální'!$A$1:$DI$10000,60,0))=0,"",(VLOOKUP($A70,'[1]data aktuální'!$A$1:$DI$10000,60,0)))</f>
        <v/>
      </c>
      <c r="AJ70" s="60" t="str">
        <f>IF((VLOOKUP($A70,'[1]data aktuální'!$A$1:$DI$10000,62,0))=0,"",(VLOOKUP($A70,'[1]data aktuální'!$A$1:$DI$10000,62,0)))</f>
        <v/>
      </c>
      <c r="AK70" s="60" t="str">
        <f>IF((VLOOKUP($A70,'[1]data aktuální'!$A$1:$DI$10000,63,0))=0,"",(VLOOKUP($A70,'[1]data aktuální'!$A$1:$DI$10000,63,0)))</f>
        <v/>
      </c>
      <c r="AL70" s="60" t="str">
        <f>IF((VLOOKUP($A70,'[1]data aktuální'!$A$1:$DI$10000,64,0))=0,"",(VLOOKUP($A70,'[1]data aktuální'!$A$1:$DI$10000,64,0)))</f>
        <v/>
      </c>
      <c r="AM70" s="60" t="str">
        <f>IF((VLOOKUP($A70,'[1]data aktuální'!$A$1:$DI$10000,65,0))=0,"",(VLOOKUP($A70,'[1]data aktuální'!$A$1:$DI$10000,65,0)))</f>
        <v/>
      </c>
      <c r="AN70" s="56" t="str">
        <f>VLOOKUP(A70,'[1]data aktuální'!$A$2:$DI$10000,113,0)</f>
        <v>10-20 tis.m3</v>
      </c>
    </row>
    <row r="71" spans="1:40" s="36" customFormat="1" x14ac:dyDescent="0.25">
      <c r="A71" s="36">
        <v>199</v>
      </c>
      <c r="B71" s="53" t="str">
        <f>(VLOOKUP($A71,'[1]data aktuální'!$A$1:$DI$10000,3,0))</f>
        <v>45170479</v>
      </c>
      <c r="C71" s="55" t="str">
        <f>(VLOOKUP($A71,'[1]data aktuální'!$A$1:$DI$10000,7,0))</f>
        <v>Milan Mlýnek</v>
      </c>
      <c r="D71" s="55" t="str">
        <f>IF((VLOOKUP($A71,'[1]data aktuální'!$A$1:$DI$10000,14,0))=0,"",(VLOOKUP($A71,'[1]data aktuální'!$A$1:$DI$10000,14,0)))</f>
        <v/>
      </c>
      <c r="E71" s="57">
        <f>(VLOOKUP($A71,'[1]data aktuální'!$A$1:$DI$10000,22,0))</f>
        <v>0</v>
      </c>
      <c r="F71" s="57">
        <f>(VLOOKUP($A71,'[1]data aktuální'!$A$1:$DI$10000,23,0))</f>
        <v>109</v>
      </c>
      <c r="G71" s="57">
        <f>(VLOOKUP($A71,'[1]data aktuální'!$A$1:$DI$10000,24,0))</f>
        <v>19404</v>
      </c>
      <c r="H71" s="59">
        <f>IF((VLOOKUP($A71,'[1]data aktuální'!$A$1:$DI$10000,27,0))=0,"",(VLOOKUP($A71,'[1]data aktuální'!$A$1:$DI$10000,27,0)))</f>
        <v>50</v>
      </c>
      <c r="I71" s="59" t="str">
        <f>IF((VLOOKUP($A71,'[1]data aktuální'!$A$1:$DI$10000,28,0))=0,"",(VLOOKUP($A71,'[1]data aktuální'!$A$1:$DI$10000,28,0)))</f>
        <v/>
      </c>
      <c r="J71" s="59">
        <f>IF((VLOOKUP($A71,'[1]data aktuální'!$A$1:$DI$10000,29,0))=0,"",(VLOOKUP($A71,'[1]data aktuální'!$A$1:$DI$10000,29,0)))</f>
        <v>50</v>
      </c>
      <c r="K71" s="59" t="str">
        <f>IF((VLOOKUP($A71,'[1]data aktuální'!$A$1:$DI$10000,30,0))=0,"",(VLOOKUP($A71,'[1]data aktuální'!$A$1:$DI$10000,30,0)))</f>
        <v/>
      </c>
      <c r="L71" s="59" t="str">
        <f>IF((VLOOKUP($A71,'[1]data aktuální'!$A$1:$DI$10000,32,0))=0,"",(VLOOKUP($A71,'[1]data aktuální'!$A$1:$DI$10000,32,0)))</f>
        <v/>
      </c>
      <c r="M71" s="59" t="str">
        <f>IF((VLOOKUP($A71,'[1]data aktuální'!$A$1:$DI$10000,33,0))=0,"",(VLOOKUP($A71,'[1]data aktuální'!$A$1:$DI$10000,33,0)))</f>
        <v/>
      </c>
      <c r="N71" s="59" t="str">
        <f>IF((VLOOKUP($A71,'[1]data aktuální'!$A$1:$DI$10000,34,0))=0,"",(VLOOKUP($A71,'[1]data aktuální'!$A$1:$DI$10000,34,0)))</f>
        <v/>
      </c>
      <c r="O71" s="59" t="str">
        <f>IF((VLOOKUP($A71,'[1]data aktuální'!$A$1:$DI$10000,35,0))=0,"",(VLOOKUP($A71,'[1]data aktuální'!$A$1:$DI$10000,35,0)))</f>
        <v/>
      </c>
      <c r="P71" s="59" t="str">
        <f>IF((VLOOKUP($A71,'[1]data aktuální'!$A$1:$DI$10000,37,0))=0,"",(VLOOKUP($A71,'[1]data aktuální'!$A$1:$DI$10000,37,0)))</f>
        <v/>
      </c>
      <c r="Q71" s="59" t="str">
        <f>IF((VLOOKUP($A71,'[1]data aktuální'!$A$1:$DI$10000,38,0))=0,"",(VLOOKUP($A71,'[1]data aktuální'!$A$1:$DI$10000,38,0)))</f>
        <v/>
      </c>
      <c r="R71" s="59" t="str">
        <f>IF((VLOOKUP($A71,'[1]data aktuální'!$A$1:$DI$10000,39,0))=0,"",(VLOOKUP($A71,'[1]data aktuální'!$A$1:$DI$10000,39,0)))</f>
        <v/>
      </c>
      <c r="S71" s="59" t="str">
        <f>IF((VLOOKUP($A71,'[1]data aktuální'!$A$1:$DI$10000,40,0))=0,"",(VLOOKUP($A71,'[1]data aktuální'!$A$1:$DI$10000,40,0)))</f>
        <v/>
      </c>
      <c r="T71" s="59" t="str">
        <f>IF((VLOOKUP($A71,'[1]data aktuální'!$A$1:$DI$10000,42,0))=0,"",(VLOOKUP($A71,'[1]data aktuální'!$A$1:$DI$10000,42,0)))</f>
        <v/>
      </c>
      <c r="U71" s="59" t="str">
        <f>IF((VLOOKUP($A71,'[1]data aktuální'!$A$1:$DI$10000,43,0))=0,"",(VLOOKUP($A71,'[1]data aktuální'!$A$1:$DI$10000,43,0)))</f>
        <v/>
      </c>
      <c r="V71" s="59" t="str">
        <f>IF((VLOOKUP($A71,'[1]data aktuální'!$A$1:$DI$10000,44,0))=0,"",(VLOOKUP($A71,'[1]data aktuální'!$A$1:$DI$10000,44,0)))</f>
        <v/>
      </c>
      <c r="W71" s="59" t="str">
        <f>IF((VLOOKUP($A71,'[1]data aktuální'!$A$1:$DI$10000,45,0))=0,"",(VLOOKUP($A71,'[1]data aktuální'!$A$1:$DI$10000,45,0)))</f>
        <v/>
      </c>
      <c r="X71" s="59" t="str">
        <f>IF((VLOOKUP($A71,'[1]data aktuální'!$A$1:$DI$10000,47,0))=0,"",(VLOOKUP($A71,'[1]data aktuální'!$A$1:$DI$10000,47,0)))</f>
        <v/>
      </c>
      <c r="Y71" s="59" t="str">
        <f>IF((VLOOKUP($A71,'[1]data aktuální'!$A$1:$DI$10000,48,0))=0,"",(VLOOKUP($A71,'[1]data aktuální'!$A$1:$DI$10000,48,0)))</f>
        <v/>
      </c>
      <c r="Z71" s="59" t="str">
        <f>IF((VLOOKUP($A71,'[1]data aktuální'!$A$1:$DI$10000,49,0))=0,"",(VLOOKUP($A71,'[1]data aktuální'!$A$1:$DI$10000,49,0)))</f>
        <v/>
      </c>
      <c r="AA71" s="59" t="str">
        <f>IF((VLOOKUP($A71,'[1]data aktuální'!$A$1:$DI$10000,50,0))=0,"",(VLOOKUP($A71,'[1]data aktuální'!$A$1:$DI$10000,50,0)))</f>
        <v/>
      </c>
      <c r="AB71" s="59" t="str">
        <f>IF((VLOOKUP($A71,'[1]data aktuální'!$A$1:$DI$10000,52,0))=0,"",(VLOOKUP($A71,'[1]data aktuální'!$A$1:$DI$10000,52,0)))</f>
        <v/>
      </c>
      <c r="AC71" s="59" t="str">
        <f>IF((VLOOKUP($A71,'[1]data aktuální'!$A$1:$DI$10000,53,0))=0,"",(VLOOKUP($A71,'[1]data aktuální'!$A$1:$DI$10000,53,0)))</f>
        <v/>
      </c>
      <c r="AD71" s="59" t="str">
        <f>IF((VLOOKUP($A71,'[1]data aktuální'!$A$1:$DI$10000,54,0))=0,"",(VLOOKUP($A71,'[1]data aktuální'!$A$1:$DI$10000,54,0)))</f>
        <v/>
      </c>
      <c r="AE71" s="59" t="str">
        <f>IF((VLOOKUP($A71,'[1]data aktuální'!$A$1:$DI$10000,55,0))=0,"",(VLOOKUP($A71,'[1]data aktuální'!$A$1:$DI$10000,55,0)))</f>
        <v/>
      </c>
      <c r="AF71" s="59" t="str">
        <f>IF((VLOOKUP($A71,'[1]data aktuální'!$A$1:$DI$10000,57,0))=0,"",(VLOOKUP($A71,'[1]data aktuální'!$A$1:$DI$10000,57,0)))</f>
        <v/>
      </c>
      <c r="AG71" s="59" t="str">
        <f>IF((VLOOKUP($A71,'[1]data aktuální'!$A$1:$DI$10000,58,0))=0,"",(VLOOKUP($A71,'[1]data aktuální'!$A$1:$DI$10000,58,0)))</f>
        <v/>
      </c>
      <c r="AH71" s="59" t="str">
        <f>IF((VLOOKUP($A71,'[1]data aktuální'!$A$1:$DI$10000,59,0))=0,"",(VLOOKUP($A71,'[1]data aktuální'!$A$1:$DI$10000,59,0)))</f>
        <v/>
      </c>
      <c r="AI71" s="59" t="str">
        <f>IF((VLOOKUP($A71,'[1]data aktuální'!$A$1:$DI$10000,60,0))=0,"",(VLOOKUP($A71,'[1]data aktuální'!$A$1:$DI$10000,60,0)))</f>
        <v/>
      </c>
      <c r="AJ71" s="59" t="str">
        <f>IF((VLOOKUP($A71,'[1]data aktuální'!$A$1:$DI$10000,62,0))=0,"",(VLOOKUP($A71,'[1]data aktuální'!$A$1:$DI$10000,62,0)))</f>
        <v/>
      </c>
      <c r="AK71" s="59" t="str">
        <f>IF((VLOOKUP($A71,'[1]data aktuální'!$A$1:$DI$10000,63,0))=0,"",(VLOOKUP($A71,'[1]data aktuální'!$A$1:$DI$10000,63,0)))</f>
        <v/>
      </c>
      <c r="AL71" s="59" t="str">
        <f>IF((VLOOKUP($A71,'[1]data aktuální'!$A$1:$DI$10000,64,0))=0,"",(VLOOKUP($A71,'[1]data aktuální'!$A$1:$DI$10000,64,0)))</f>
        <v/>
      </c>
      <c r="AM71" s="59" t="str">
        <f>IF((VLOOKUP($A71,'[1]data aktuální'!$A$1:$DI$10000,65,0))=0,"",(VLOOKUP($A71,'[1]data aktuální'!$A$1:$DI$10000,65,0)))</f>
        <v/>
      </c>
      <c r="AN71" s="55" t="str">
        <f>VLOOKUP(A71,'[1]data aktuální'!$A$2:$DI$10000,113,0)</f>
        <v>5-10 tis.m3</v>
      </c>
    </row>
    <row r="72" spans="1:40" x14ac:dyDescent="0.25">
      <c r="A72">
        <v>201</v>
      </c>
      <c r="B72" s="54" t="str">
        <f>(VLOOKUP($A72,'[1]data aktuální'!$A$1:$DI$10000,3,0))</f>
        <v>27606953</v>
      </c>
      <c r="C72" s="56" t="str">
        <f>(VLOOKUP($A72,'[1]data aktuální'!$A$1:$DI$10000,7,0))</f>
        <v>ENERGOFOREST s.r.o.</v>
      </c>
      <c r="D72" s="56" t="str">
        <f>IF((VLOOKUP($A72,'[1]data aktuální'!$A$1:$DI$10000,14,0))=0,"",(VLOOKUP($A72,'[1]data aktuální'!$A$1:$DI$10000,14,0)))</f>
        <v/>
      </c>
      <c r="E72" s="58">
        <f>(VLOOKUP($A72,'[1]data aktuální'!$A$1:$DI$10000,22,0))</f>
        <v>15391</v>
      </c>
      <c r="F72" s="58">
        <f>(VLOOKUP($A72,'[1]data aktuální'!$A$1:$DI$10000,23,0))</f>
        <v>18871</v>
      </c>
      <c r="G72" s="58">
        <f>(VLOOKUP($A72,'[1]data aktuální'!$A$1:$DI$10000,24,0))</f>
        <v>18325</v>
      </c>
      <c r="H72" s="60">
        <f>IF((VLOOKUP($A72,'[1]data aktuální'!$A$1:$DI$10000,27,0))=0,"",(VLOOKUP($A72,'[1]data aktuální'!$A$1:$DI$10000,27,0)))</f>
        <v>58</v>
      </c>
      <c r="I72" s="60">
        <f>IF((VLOOKUP($A72,'[1]data aktuální'!$A$1:$DI$10000,28,0))=0,"",(VLOOKUP($A72,'[1]data aktuální'!$A$1:$DI$10000,28,0)))</f>
        <v>5</v>
      </c>
      <c r="J72" s="60" t="str">
        <f>IF((VLOOKUP($A72,'[1]data aktuální'!$A$1:$DI$10000,29,0))=0,"",(VLOOKUP($A72,'[1]data aktuální'!$A$1:$DI$10000,29,0)))</f>
        <v/>
      </c>
      <c r="K72" s="60" t="str">
        <f>IF((VLOOKUP($A72,'[1]data aktuální'!$A$1:$DI$10000,30,0))=0,"",(VLOOKUP($A72,'[1]data aktuální'!$A$1:$DI$10000,30,0)))</f>
        <v/>
      </c>
      <c r="L72" s="60">
        <f>IF((VLOOKUP($A72,'[1]data aktuální'!$A$1:$DI$10000,32,0))=0,"",(VLOOKUP($A72,'[1]data aktuální'!$A$1:$DI$10000,32,0)))</f>
        <v>34</v>
      </c>
      <c r="M72" s="60">
        <f>IF((VLOOKUP($A72,'[1]data aktuální'!$A$1:$DI$10000,33,0))=0,"",(VLOOKUP($A72,'[1]data aktuální'!$A$1:$DI$10000,33,0)))</f>
        <v>1</v>
      </c>
      <c r="N72" s="60" t="str">
        <f>IF((VLOOKUP($A72,'[1]data aktuální'!$A$1:$DI$10000,34,0))=0,"",(VLOOKUP($A72,'[1]data aktuální'!$A$1:$DI$10000,34,0)))</f>
        <v/>
      </c>
      <c r="O72" s="60" t="str">
        <f>IF((VLOOKUP($A72,'[1]data aktuální'!$A$1:$DI$10000,35,0))=0,"",(VLOOKUP($A72,'[1]data aktuální'!$A$1:$DI$10000,35,0)))</f>
        <v/>
      </c>
      <c r="P72" s="60">
        <f>IF((VLOOKUP($A72,'[1]data aktuální'!$A$1:$DI$10000,37,0))=0,"",(VLOOKUP($A72,'[1]data aktuální'!$A$1:$DI$10000,37,0)))</f>
        <v>2</v>
      </c>
      <c r="Q72" s="60" t="str">
        <f>IF((VLOOKUP($A72,'[1]data aktuální'!$A$1:$DI$10000,38,0))=0,"",(VLOOKUP($A72,'[1]data aktuální'!$A$1:$DI$10000,38,0)))</f>
        <v/>
      </c>
      <c r="R72" s="60" t="str">
        <f>IF((VLOOKUP($A72,'[1]data aktuální'!$A$1:$DI$10000,39,0))=0,"",(VLOOKUP($A72,'[1]data aktuální'!$A$1:$DI$10000,39,0)))</f>
        <v/>
      </c>
      <c r="S72" s="60" t="str">
        <f>IF((VLOOKUP($A72,'[1]data aktuální'!$A$1:$DI$10000,40,0))=0,"",(VLOOKUP($A72,'[1]data aktuální'!$A$1:$DI$10000,40,0)))</f>
        <v/>
      </c>
      <c r="T72" s="60" t="str">
        <f>IF((VLOOKUP($A72,'[1]data aktuální'!$A$1:$DI$10000,42,0))=0,"",(VLOOKUP($A72,'[1]data aktuální'!$A$1:$DI$10000,42,0)))</f>
        <v/>
      </c>
      <c r="U72" s="60" t="str">
        <f>IF((VLOOKUP($A72,'[1]data aktuální'!$A$1:$DI$10000,43,0))=0,"",(VLOOKUP($A72,'[1]data aktuální'!$A$1:$DI$10000,43,0)))</f>
        <v/>
      </c>
      <c r="V72" s="60" t="str">
        <f>IF((VLOOKUP($A72,'[1]data aktuální'!$A$1:$DI$10000,44,0))=0,"",(VLOOKUP($A72,'[1]data aktuální'!$A$1:$DI$10000,44,0)))</f>
        <v/>
      </c>
      <c r="W72" s="60" t="str">
        <f>IF((VLOOKUP($A72,'[1]data aktuální'!$A$1:$DI$10000,45,0))=0,"",(VLOOKUP($A72,'[1]data aktuální'!$A$1:$DI$10000,45,0)))</f>
        <v/>
      </c>
      <c r="X72" s="60" t="str">
        <f>IF((VLOOKUP($A72,'[1]data aktuální'!$A$1:$DI$10000,47,0))=0,"",(VLOOKUP($A72,'[1]data aktuální'!$A$1:$DI$10000,47,0)))</f>
        <v/>
      </c>
      <c r="Y72" s="60" t="str">
        <f>IF((VLOOKUP($A72,'[1]data aktuální'!$A$1:$DI$10000,48,0))=0,"",(VLOOKUP($A72,'[1]data aktuální'!$A$1:$DI$10000,48,0)))</f>
        <v/>
      </c>
      <c r="Z72" s="60" t="str">
        <f>IF((VLOOKUP($A72,'[1]data aktuální'!$A$1:$DI$10000,49,0))=0,"",(VLOOKUP($A72,'[1]data aktuální'!$A$1:$DI$10000,49,0)))</f>
        <v/>
      </c>
      <c r="AA72" s="60" t="str">
        <f>IF((VLOOKUP($A72,'[1]data aktuální'!$A$1:$DI$10000,50,0))=0,"",(VLOOKUP($A72,'[1]data aktuální'!$A$1:$DI$10000,50,0)))</f>
        <v/>
      </c>
      <c r="AB72" s="60" t="str">
        <f>IF((VLOOKUP($A72,'[1]data aktuální'!$A$1:$DI$10000,52,0))=0,"",(VLOOKUP($A72,'[1]data aktuální'!$A$1:$DI$10000,52,0)))</f>
        <v/>
      </c>
      <c r="AC72" s="60" t="str">
        <f>IF((VLOOKUP($A72,'[1]data aktuální'!$A$1:$DI$10000,53,0))=0,"",(VLOOKUP($A72,'[1]data aktuální'!$A$1:$DI$10000,53,0)))</f>
        <v/>
      </c>
      <c r="AD72" s="60" t="str">
        <f>IF((VLOOKUP($A72,'[1]data aktuální'!$A$1:$DI$10000,54,0))=0,"",(VLOOKUP($A72,'[1]data aktuální'!$A$1:$DI$10000,54,0)))</f>
        <v/>
      </c>
      <c r="AE72" s="60" t="str">
        <f>IF((VLOOKUP($A72,'[1]data aktuální'!$A$1:$DI$10000,55,0))=0,"",(VLOOKUP($A72,'[1]data aktuální'!$A$1:$DI$10000,55,0)))</f>
        <v/>
      </c>
      <c r="AF72" s="60" t="str">
        <f>IF((VLOOKUP($A72,'[1]data aktuální'!$A$1:$DI$10000,57,0))=0,"",(VLOOKUP($A72,'[1]data aktuální'!$A$1:$DI$10000,57,0)))</f>
        <v/>
      </c>
      <c r="AG72" s="60" t="str">
        <f>IF((VLOOKUP($A72,'[1]data aktuální'!$A$1:$DI$10000,58,0))=0,"",(VLOOKUP($A72,'[1]data aktuální'!$A$1:$DI$10000,58,0)))</f>
        <v/>
      </c>
      <c r="AH72" s="60" t="str">
        <f>IF((VLOOKUP($A72,'[1]data aktuální'!$A$1:$DI$10000,59,0))=0,"",(VLOOKUP($A72,'[1]data aktuální'!$A$1:$DI$10000,59,0)))</f>
        <v/>
      </c>
      <c r="AI72" s="60" t="str">
        <f>IF((VLOOKUP($A72,'[1]data aktuální'!$A$1:$DI$10000,60,0))=0,"",(VLOOKUP($A72,'[1]data aktuální'!$A$1:$DI$10000,60,0)))</f>
        <v/>
      </c>
      <c r="AJ72" s="60" t="str">
        <f>IF((VLOOKUP($A72,'[1]data aktuální'!$A$1:$DI$10000,62,0))=0,"",(VLOOKUP($A72,'[1]data aktuální'!$A$1:$DI$10000,62,0)))</f>
        <v/>
      </c>
      <c r="AK72" s="60" t="str">
        <f>IF((VLOOKUP($A72,'[1]data aktuální'!$A$1:$DI$10000,63,0))=0,"",(VLOOKUP($A72,'[1]data aktuální'!$A$1:$DI$10000,63,0)))</f>
        <v/>
      </c>
      <c r="AL72" s="60" t="str">
        <f>IF((VLOOKUP($A72,'[1]data aktuální'!$A$1:$DI$10000,64,0))=0,"",(VLOOKUP($A72,'[1]data aktuální'!$A$1:$DI$10000,64,0)))</f>
        <v/>
      </c>
      <c r="AM72" s="60" t="str">
        <f>IF((VLOOKUP($A72,'[1]data aktuální'!$A$1:$DI$10000,65,0))=0,"",(VLOOKUP($A72,'[1]data aktuální'!$A$1:$DI$10000,65,0)))</f>
        <v/>
      </c>
      <c r="AN72" s="56" t="str">
        <f>VLOOKUP(A72,'[1]data aktuální'!$A$2:$DI$10000,113,0)</f>
        <v>10-20 tis.m3</v>
      </c>
    </row>
    <row r="73" spans="1:40" s="36" customFormat="1" x14ac:dyDescent="0.25">
      <c r="A73" s="36">
        <v>296</v>
      </c>
      <c r="B73" s="53" t="str">
        <f>(VLOOKUP($A73,'[1]data aktuální'!$A$1:$DI$10000,3,0))</f>
        <v>26384396</v>
      </c>
      <c r="C73" s="55" t="str">
        <f>(VLOOKUP($A73,'[1]data aktuální'!$A$1:$DI$10000,7,0))</f>
        <v>Pila Černý s. r. o.</v>
      </c>
      <c r="D73" s="55" t="str">
        <f>IF((VLOOKUP($A73,'[1]data aktuální'!$A$1:$DI$10000,14,0))=0,"",(VLOOKUP($A73,'[1]data aktuální'!$A$1:$DI$10000,14,0)))</f>
        <v/>
      </c>
      <c r="E73" s="57">
        <f>(VLOOKUP($A73,'[1]data aktuální'!$A$1:$DI$10000,22,0))</f>
        <v>17000</v>
      </c>
      <c r="F73" s="57">
        <f>(VLOOKUP($A73,'[1]data aktuální'!$A$1:$DI$10000,23,0))</f>
        <v>17000</v>
      </c>
      <c r="G73" s="57">
        <f>(VLOOKUP($A73,'[1]data aktuální'!$A$1:$DI$10000,24,0))</f>
        <v>18000</v>
      </c>
      <c r="H73" s="59">
        <f>IF((VLOOKUP($A73,'[1]data aktuální'!$A$1:$DI$10000,27,0))=0,"",(VLOOKUP($A73,'[1]data aktuální'!$A$1:$DI$10000,27,0)))</f>
        <v>36</v>
      </c>
      <c r="I73" s="59">
        <f>IF((VLOOKUP($A73,'[1]data aktuální'!$A$1:$DI$10000,28,0))=0,"",(VLOOKUP($A73,'[1]data aktuální'!$A$1:$DI$10000,28,0)))</f>
        <v>10</v>
      </c>
      <c r="J73" s="59" t="str">
        <f>IF((VLOOKUP($A73,'[1]data aktuální'!$A$1:$DI$10000,29,0))=0,"",(VLOOKUP($A73,'[1]data aktuální'!$A$1:$DI$10000,29,0)))</f>
        <v/>
      </c>
      <c r="K73" s="59" t="str">
        <f>IF((VLOOKUP($A73,'[1]data aktuální'!$A$1:$DI$10000,30,0))=0,"",(VLOOKUP($A73,'[1]data aktuální'!$A$1:$DI$10000,30,0)))</f>
        <v/>
      </c>
      <c r="L73" s="59">
        <f>IF((VLOOKUP($A73,'[1]data aktuální'!$A$1:$DI$10000,32,0))=0,"",(VLOOKUP($A73,'[1]data aktuální'!$A$1:$DI$10000,32,0)))</f>
        <v>36</v>
      </c>
      <c r="M73" s="59">
        <f>IF((VLOOKUP($A73,'[1]data aktuální'!$A$1:$DI$10000,33,0))=0,"",(VLOOKUP($A73,'[1]data aktuální'!$A$1:$DI$10000,33,0)))</f>
        <v>10</v>
      </c>
      <c r="N73" s="59" t="str">
        <f>IF((VLOOKUP($A73,'[1]data aktuální'!$A$1:$DI$10000,34,0))=0,"",(VLOOKUP($A73,'[1]data aktuální'!$A$1:$DI$10000,34,0)))</f>
        <v/>
      </c>
      <c r="O73" s="59" t="str">
        <f>IF((VLOOKUP($A73,'[1]data aktuální'!$A$1:$DI$10000,35,0))=0,"",(VLOOKUP($A73,'[1]data aktuální'!$A$1:$DI$10000,35,0)))</f>
        <v/>
      </c>
      <c r="P73" s="59">
        <f>IF((VLOOKUP($A73,'[1]data aktuální'!$A$1:$DI$10000,37,0))=0,"",(VLOOKUP($A73,'[1]data aktuální'!$A$1:$DI$10000,37,0)))</f>
        <v>6</v>
      </c>
      <c r="Q73" s="59">
        <f>IF((VLOOKUP($A73,'[1]data aktuální'!$A$1:$DI$10000,38,0))=0,"",(VLOOKUP($A73,'[1]data aktuální'!$A$1:$DI$10000,38,0)))</f>
        <v>2</v>
      </c>
      <c r="R73" s="59" t="str">
        <f>IF((VLOOKUP($A73,'[1]data aktuální'!$A$1:$DI$10000,39,0))=0,"",(VLOOKUP($A73,'[1]data aktuální'!$A$1:$DI$10000,39,0)))</f>
        <v/>
      </c>
      <c r="S73" s="59" t="str">
        <f>IF((VLOOKUP($A73,'[1]data aktuální'!$A$1:$DI$10000,40,0))=0,"",(VLOOKUP($A73,'[1]data aktuální'!$A$1:$DI$10000,40,0)))</f>
        <v/>
      </c>
      <c r="T73" s="59" t="str">
        <f>IF((VLOOKUP($A73,'[1]data aktuální'!$A$1:$DI$10000,42,0))=0,"",(VLOOKUP($A73,'[1]data aktuální'!$A$1:$DI$10000,42,0)))</f>
        <v/>
      </c>
      <c r="U73" s="59" t="str">
        <f>IF((VLOOKUP($A73,'[1]data aktuální'!$A$1:$DI$10000,43,0))=0,"",(VLOOKUP($A73,'[1]data aktuální'!$A$1:$DI$10000,43,0)))</f>
        <v/>
      </c>
      <c r="V73" s="59" t="str">
        <f>IF((VLOOKUP($A73,'[1]data aktuální'!$A$1:$DI$10000,44,0))=0,"",(VLOOKUP($A73,'[1]data aktuální'!$A$1:$DI$10000,44,0)))</f>
        <v/>
      </c>
      <c r="W73" s="59" t="str">
        <f>IF((VLOOKUP($A73,'[1]data aktuální'!$A$1:$DI$10000,45,0))=0,"",(VLOOKUP($A73,'[1]data aktuální'!$A$1:$DI$10000,45,0)))</f>
        <v/>
      </c>
      <c r="X73" s="59" t="str">
        <f>IF((VLOOKUP($A73,'[1]data aktuální'!$A$1:$DI$10000,47,0))=0,"",(VLOOKUP($A73,'[1]data aktuální'!$A$1:$DI$10000,47,0)))</f>
        <v/>
      </c>
      <c r="Y73" s="59" t="str">
        <f>IF((VLOOKUP($A73,'[1]data aktuální'!$A$1:$DI$10000,48,0))=0,"",(VLOOKUP($A73,'[1]data aktuální'!$A$1:$DI$10000,48,0)))</f>
        <v/>
      </c>
      <c r="Z73" s="59" t="str">
        <f>IF((VLOOKUP($A73,'[1]data aktuální'!$A$1:$DI$10000,49,0))=0,"",(VLOOKUP($A73,'[1]data aktuální'!$A$1:$DI$10000,49,0)))</f>
        <v/>
      </c>
      <c r="AA73" s="59" t="str">
        <f>IF((VLOOKUP($A73,'[1]data aktuální'!$A$1:$DI$10000,50,0))=0,"",(VLOOKUP($A73,'[1]data aktuální'!$A$1:$DI$10000,50,0)))</f>
        <v/>
      </c>
      <c r="AB73" s="59" t="str">
        <f>IF((VLOOKUP($A73,'[1]data aktuální'!$A$1:$DI$10000,52,0))=0,"",(VLOOKUP($A73,'[1]data aktuální'!$A$1:$DI$10000,52,0)))</f>
        <v/>
      </c>
      <c r="AC73" s="59" t="str">
        <f>IF((VLOOKUP($A73,'[1]data aktuální'!$A$1:$DI$10000,53,0))=0,"",(VLOOKUP($A73,'[1]data aktuální'!$A$1:$DI$10000,53,0)))</f>
        <v/>
      </c>
      <c r="AD73" s="59" t="str">
        <f>IF((VLOOKUP($A73,'[1]data aktuální'!$A$1:$DI$10000,54,0))=0,"",(VLOOKUP($A73,'[1]data aktuální'!$A$1:$DI$10000,54,0)))</f>
        <v/>
      </c>
      <c r="AE73" s="59" t="str">
        <f>IF((VLOOKUP($A73,'[1]data aktuální'!$A$1:$DI$10000,55,0))=0,"",(VLOOKUP($A73,'[1]data aktuální'!$A$1:$DI$10000,55,0)))</f>
        <v/>
      </c>
      <c r="AF73" s="59" t="str">
        <f>IF((VLOOKUP($A73,'[1]data aktuální'!$A$1:$DI$10000,57,0))=0,"",(VLOOKUP($A73,'[1]data aktuální'!$A$1:$DI$10000,57,0)))</f>
        <v/>
      </c>
      <c r="AG73" s="59" t="str">
        <f>IF((VLOOKUP($A73,'[1]data aktuální'!$A$1:$DI$10000,58,0))=0,"",(VLOOKUP($A73,'[1]data aktuální'!$A$1:$DI$10000,58,0)))</f>
        <v/>
      </c>
      <c r="AH73" s="59" t="str">
        <f>IF((VLOOKUP($A73,'[1]data aktuální'!$A$1:$DI$10000,59,0))=0,"",(VLOOKUP($A73,'[1]data aktuální'!$A$1:$DI$10000,59,0)))</f>
        <v/>
      </c>
      <c r="AI73" s="59" t="str">
        <f>IF((VLOOKUP($A73,'[1]data aktuální'!$A$1:$DI$10000,60,0))=0,"",(VLOOKUP($A73,'[1]data aktuální'!$A$1:$DI$10000,60,0)))</f>
        <v/>
      </c>
      <c r="AJ73" s="59" t="str">
        <f>IF((VLOOKUP($A73,'[1]data aktuální'!$A$1:$DI$10000,62,0))=0,"",(VLOOKUP($A73,'[1]data aktuální'!$A$1:$DI$10000,62,0)))</f>
        <v/>
      </c>
      <c r="AK73" s="59" t="str">
        <f>IF((VLOOKUP($A73,'[1]data aktuální'!$A$1:$DI$10000,63,0))=0,"",(VLOOKUP($A73,'[1]data aktuální'!$A$1:$DI$10000,63,0)))</f>
        <v/>
      </c>
      <c r="AL73" s="59" t="str">
        <f>IF((VLOOKUP($A73,'[1]data aktuální'!$A$1:$DI$10000,64,0))=0,"",(VLOOKUP($A73,'[1]data aktuální'!$A$1:$DI$10000,64,0)))</f>
        <v/>
      </c>
      <c r="AM73" s="59" t="str">
        <f>IF((VLOOKUP($A73,'[1]data aktuální'!$A$1:$DI$10000,65,0))=0,"",(VLOOKUP($A73,'[1]data aktuální'!$A$1:$DI$10000,65,0)))</f>
        <v/>
      </c>
      <c r="AN73" s="55" t="str">
        <f>VLOOKUP(A73,'[1]data aktuální'!$A$2:$DI$10000,113,0)</f>
        <v>10-20 tis.m3</v>
      </c>
    </row>
    <row r="74" spans="1:40" x14ac:dyDescent="0.25">
      <c r="A74" s="74">
        <v>202</v>
      </c>
      <c r="B74" s="54" t="str">
        <f>(VLOOKUP($A74,'[1]data aktuální'!$A$1:$DI$10000,3,0))</f>
        <v>01451430</v>
      </c>
      <c r="C74" s="56" t="str">
        <f>(VLOOKUP($A74,'[1]data aktuální'!$A$1:$DI$10000,7,0))</f>
        <v>Pila Karel Vlček, s.r.o.</v>
      </c>
      <c r="D74" s="56" t="str">
        <f>IF((VLOOKUP($A74,'[1]data aktuální'!$A$1:$DI$10000,14,0))=0,"",(VLOOKUP($A74,'[1]data aktuální'!$A$1:$DI$10000,14,0)))</f>
        <v>Pila Karel Vlček, Branka u Opavy</v>
      </c>
      <c r="E74" s="58">
        <f>(VLOOKUP($A74,'[1]data aktuální'!$A$1:$DI$10000,22,0))</f>
        <v>20945</v>
      </c>
      <c r="F74" s="58">
        <f>(VLOOKUP($A74,'[1]data aktuální'!$A$1:$DI$10000,23,0))</f>
        <v>20627</v>
      </c>
      <c r="G74" s="58">
        <f>(VLOOKUP($A74,'[1]data aktuální'!$A$1:$DI$10000,24,0))</f>
        <v>17896</v>
      </c>
      <c r="H74" s="60">
        <f>IF((VLOOKUP($A74,'[1]data aktuální'!$A$1:$DI$10000,27,0))=0,"",(VLOOKUP($A74,'[1]data aktuální'!$A$1:$DI$10000,27,0)))</f>
        <v>2</v>
      </c>
      <c r="I74" s="60">
        <f>IF((VLOOKUP($A74,'[1]data aktuální'!$A$1:$DI$10000,28,0))=0,"",(VLOOKUP($A74,'[1]data aktuální'!$A$1:$DI$10000,28,0)))</f>
        <v>1</v>
      </c>
      <c r="J74" s="60">
        <f>IF((VLOOKUP($A74,'[1]data aktuální'!$A$1:$DI$10000,29,0))=0,"",(VLOOKUP($A74,'[1]data aktuální'!$A$1:$DI$10000,29,0)))</f>
        <v>45</v>
      </c>
      <c r="K74" s="60">
        <f>IF((VLOOKUP($A74,'[1]data aktuální'!$A$1:$DI$10000,30,0))=0,"",(VLOOKUP($A74,'[1]data aktuální'!$A$1:$DI$10000,30,0)))</f>
        <v>15</v>
      </c>
      <c r="L74" s="60">
        <f>IF((VLOOKUP($A74,'[1]data aktuální'!$A$1:$DI$10000,32,0))=0,"",(VLOOKUP($A74,'[1]data aktuální'!$A$1:$DI$10000,32,0)))</f>
        <v>1</v>
      </c>
      <c r="M74" s="60">
        <f>IF((VLOOKUP($A74,'[1]data aktuální'!$A$1:$DI$10000,33,0))=0,"",(VLOOKUP($A74,'[1]data aktuální'!$A$1:$DI$10000,33,0)))</f>
        <v>2</v>
      </c>
      <c r="N74" s="60">
        <f>IF((VLOOKUP($A74,'[1]data aktuální'!$A$1:$DI$10000,34,0))=0,"",(VLOOKUP($A74,'[1]data aktuální'!$A$1:$DI$10000,34,0)))</f>
        <v>10</v>
      </c>
      <c r="O74" s="60">
        <f>IF((VLOOKUP($A74,'[1]data aktuální'!$A$1:$DI$10000,35,0))=0,"",(VLOOKUP($A74,'[1]data aktuální'!$A$1:$DI$10000,35,0)))</f>
        <v>5</v>
      </c>
      <c r="P74" s="60">
        <f>IF((VLOOKUP($A74,'[1]data aktuální'!$A$1:$DI$10000,37,0))=0,"",(VLOOKUP($A74,'[1]data aktuální'!$A$1:$DI$10000,37,0)))</f>
        <v>2</v>
      </c>
      <c r="Q74" s="60">
        <f>IF((VLOOKUP($A74,'[1]data aktuální'!$A$1:$DI$10000,38,0))=0,"",(VLOOKUP($A74,'[1]data aktuální'!$A$1:$DI$10000,38,0)))</f>
        <v>2</v>
      </c>
      <c r="R74" s="60">
        <f>IF((VLOOKUP($A74,'[1]data aktuální'!$A$1:$DI$10000,39,0))=0,"",(VLOOKUP($A74,'[1]data aktuální'!$A$1:$DI$10000,39,0)))</f>
        <v>5</v>
      </c>
      <c r="S74" s="60">
        <f>IF((VLOOKUP($A74,'[1]data aktuální'!$A$1:$DI$10000,40,0))=0,"",(VLOOKUP($A74,'[1]data aktuální'!$A$1:$DI$10000,40,0)))</f>
        <v>5</v>
      </c>
      <c r="T74" s="60" t="str">
        <f>IF((VLOOKUP($A74,'[1]data aktuální'!$A$1:$DI$10000,42,0))=0,"",(VLOOKUP($A74,'[1]data aktuální'!$A$1:$DI$10000,42,0)))</f>
        <v/>
      </c>
      <c r="U74" s="60" t="str">
        <f>IF((VLOOKUP($A74,'[1]data aktuální'!$A$1:$DI$10000,43,0))=0,"",(VLOOKUP($A74,'[1]data aktuální'!$A$1:$DI$10000,43,0)))</f>
        <v/>
      </c>
      <c r="V74" s="60" t="str">
        <f>IF((VLOOKUP($A74,'[1]data aktuální'!$A$1:$DI$10000,44,0))=0,"",(VLOOKUP($A74,'[1]data aktuální'!$A$1:$DI$10000,44,0)))</f>
        <v/>
      </c>
      <c r="W74" s="60" t="str">
        <f>IF((VLOOKUP($A74,'[1]data aktuální'!$A$1:$DI$10000,45,0))=0,"",(VLOOKUP($A74,'[1]data aktuální'!$A$1:$DI$10000,45,0)))</f>
        <v/>
      </c>
      <c r="X74" s="60" t="str">
        <f>IF((VLOOKUP($A74,'[1]data aktuální'!$A$1:$DI$10000,47,0))=0,"",(VLOOKUP($A74,'[1]data aktuální'!$A$1:$DI$10000,47,0)))</f>
        <v/>
      </c>
      <c r="Y74" s="60" t="str">
        <f>IF((VLOOKUP($A74,'[1]data aktuální'!$A$1:$DI$10000,48,0))=0,"",(VLOOKUP($A74,'[1]data aktuální'!$A$1:$DI$10000,48,0)))</f>
        <v/>
      </c>
      <c r="Z74" s="60" t="str">
        <f>IF((VLOOKUP($A74,'[1]data aktuální'!$A$1:$DI$10000,49,0))=0,"",(VLOOKUP($A74,'[1]data aktuální'!$A$1:$DI$10000,49,0)))</f>
        <v/>
      </c>
      <c r="AA74" s="60" t="str">
        <f>IF((VLOOKUP($A74,'[1]data aktuální'!$A$1:$DI$10000,50,0))=0,"",(VLOOKUP($A74,'[1]data aktuální'!$A$1:$DI$10000,50,0)))</f>
        <v/>
      </c>
      <c r="AB74" s="60" t="str">
        <f>IF((VLOOKUP($A74,'[1]data aktuální'!$A$1:$DI$10000,52,0))=0,"",(VLOOKUP($A74,'[1]data aktuální'!$A$1:$DI$10000,52,0)))</f>
        <v/>
      </c>
      <c r="AC74" s="60" t="str">
        <f>IF((VLOOKUP($A74,'[1]data aktuální'!$A$1:$DI$10000,53,0))=0,"",(VLOOKUP($A74,'[1]data aktuální'!$A$1:$DI$10000,53,0)))</f>
        <v/>
      </c>
      <c r="AD74" s="60" t="str">
        <f>IF((VLOOKUP($A74,'[1]data aktuální'!$A$1:$DI$10000,54,0))=0,"",(VLOOKUP($A74,'[1]data aktuální'!$A$1:$DI$10000,54,0)))</f>
        <v/>
      </c>
      <c r="AE74" s="60" t="str">
        <f>IF((VLOOKUP($A74,'[1]data aktuální'!$A$1:$DI$10000,55,0))=0,"",(VLOOKUP($A74,'[1]data aktuální'!$A$1:$DI$10000,55,0)))</f>
        <v/>
      </c>
      <c r="AF74" s="60" t="str">
        <f>IF((VLOOKUP($A74,'[1]data aktuální'!$A$1:$DI$10000,57,0))=0,"",(VLOOKUP($A74,'[1]data aktuální'!$A$1:$DI$10000,57,0)))</f>
        <v/>
      </c>
      <c r="AG74" s="60" t="str">
        <f>IF((VLOOKUP($A74,'[1]data aktuální'!$A$1:$DI$10000,58,0))=0,"",(VLOOKUP($A74,'[1]data aktuální'!$A$1:$DI$10000,58,0)))</f>
        <v/>
      </c>
      <c r="AH74" s="60">
        <f>IF((VLOOKUP($A74,'[1]data aktuální'!$A$1:$DI$10000,59,0))=0,"",(VLOOKUP($A74,'[1]data aktuální'!$A$1:$DI$10000,59,0)))</f>
        <v>5</v>
      </c>
      <c r="AI74" s="60" t="str">
        <f>IF((VLOOKUP($A74,'[1]data aktuální'!$A$1:$DI$10000,60,0))=0,"",(VLOOKUP($A74,'[1]data aktuální'!$A$1:$DI$10000,60,0)))</f>
        <v/>
      </c>
      <c r="AJ74" s="60" t="str">
        <f>IF((VLOOKUP($A74,'[1]data aktuální'!$A$1:$DI$10000,62,0))=0,"",(VLOOKUP($A74,'[1]data aktuální'!$A$1:$DI$10000,62,0)))</f>
        <v/>
      </c>
      <c r="AK74" s="60" t="str">
        <f>IF((VLOOKUP($A74,'[1]data aktuální'!$A$1:$DI$10000,63,0))=0,"",(VLOOKUP($A74,'[1]data aktuální'!$A$1:$DI$10000,63,0)))</f>
        <v/>
      </c>
      <c r="AL74" s="60" t="str">
        <f>IF((VLOOKUP($A74,'[1]data aktuální'!$A$1:$DI$10000,64,0))=0,"",(VLOOKUP($A74,'[1]data aktuální'!$A$1:$DI$10000,64,0)))</f>
        <v/>
      </c>
      <c r="AM74" s="60" t="str">
        <f>IF((VLOOKUP($A74,'[1]data aktuální'!$A$1:$DI$10000,65,0))=0,"",(VLOOKUP($A74,'[1]data aktuální'!$A$1:$DI$10000,65,0)))</f>
        <v/>
      </c>
      <c r="AN74" s="56" t="str">
        <f>VLOOKUP(A74,'[1]data aktuální'!$A$2:$DI$10000,113,0)</f>
        <v>10-20 tis.m3</v>
      </c>
    </row>
    <row r="75" spans="1:40" s="36" customFormat="1" x14ac:dyDescent="0.25">
      <c r="A75" s="36">
        <v>581</v>
      </c>
      <c r="B75" s="53" t="str">
        <f>(VLOOKUP($A75,'[1]data aktuální'!$A$1:$DI$10000,3,0))</f>
        <v>25188119</v>
      </c>
      <c r="C75" s="55" t="str">
        <f>(VLOOKUP($A75,'[1]data aktuální'!$A$1:$DI$10000,7,0))</f>
        <v>Impregnace Soběslav s.r.o.</v>
      </c>
      <c r="D75" s="55" t="str">
        <f>IF((VLOOKUP($A75,'[1]data aktuální'!$A$1:$DI$10000,14,0))=0,"",(VLOOKUP($A75,'[1]data aktuální'!$A$1:$DI$10000,14,0)))</f>
        <v/>
      </c>
      <c r="E75" s="57">
        <f>(VLOOKUP($A75,'[1]data aktuální'!$A$1:$DI$10000,22,0))</f>
        <v>15771</v>
      </c>
      <c r="F75" s="57">
        <f>(VLOOKUP($A75,'[1]data aktuální'!$A$1:$DI$10000,23,0))</f>
        <v>18000</v>
      </c>
      <c r="G75" s="57">
        <f>(VLOOKUP($A75,'[1]data aktuální'!$A$1:$DI$10000,24,0))</f>
        <v>17000</v>
      </c>
      <c r="H75" s="59">
        <f>IF((VLOOKUP($A75,'[1]data aktuální'!$A$1:$DI$10000,27,0))=0,"",(VLOOKUP($A75,'[1]data aktuální'!$A$1:$DI$10000,27,0)))</f>
        <v>66</v>
      </c>
      <c r="I75" s="59" t="str">
        <f>IF((VLOOKUP($A75,'[1]data aktuální'!$A$1:$DI$10000,28,0))=0,"",(VLOOKUP($A75,'[1]data aktuální'!$A$1:$DI$10000,28,0)))</f>
        <v/>
      </c>
      <c r="J75" s="59">
        <f>IF((VLOOKUP($A75,'[1]data aktuální'!$A$1:$DI$10000,29,0))=0,"",(VLOOKUP($A75,'[1]data aktuální'!$A$1:$DI$10000,29,0)))</f>
        <v>3</v>
      </c>
      <c r="K75" s="59" t="str">
        <f>IF((VLOOKUP($A75,'[1]data aktuální'!$A$1:$DI$10000,30,0))=0,"",(VLOOKUP($A75,'[1]data aktuální'!$A$1:$DI$10000,30,0)))</f>
        <v/>
      </c>
      <c r="L75" s="59">
        <f>IF((VLOOKUP($A75,'[1]data aktuální'!$A$1:$DI$10000,32,0))=0,"",(VLOOKUP($A75,'[1]data aktuální'!$A$1:$DI$10000,32,0)))</f>
        <v>10</v>
      </c>
      <c r="M75" s="59" t="str">
        <f>IF((VLOOKUP($A75,'[1]data aktuální'!$A$1:$DI$10000,33,0))=0,"",(VLOOKUP($A75,'[1]data aktuální'!$A$1:$DI$10000,33,0)))</f>
        <v/>
      </c>
      <c r="N75" s="59">
        <f>IF((VLOOKUP($A75,'[1]data aktuální'!$A$1:$DI$10000,34,0))=0,"",(VLOOKUP($A75,'[1]data aktuální'!$A$1:$DI$10000,34,0)))</f>
        <v>3</v>
      </c>
      <c r="O75" s="59" t="str">
        <f>IF((VLOOKUP($A75,'[1]data aktuální'!$A$1:$DI$10000,35,0))=0,"",(VLOOKUP($A75,'[1]data aktuální'!$A$1:$DI$10000,35,0)))</f>
        <v/>
      </c>
      <c r="P75" s="59" t="str">
        <f>IF((VLOOKUP($A75,'[1]data aktuální'!$A$1:$DI$10000,37,0))=0,"",(VLOOKUP($A75,'[1]data aktuální'!$A$1:$DI$10000,37,0)))</f>
        <v/>
      </c>
      <c r="Q75" s="59" t="str">
        <f>IF((VLOOKUP($A75,'[1]data aktuální'!$A$1:$DI$10000,38,0))=0,"",(VLOOKUP($A75,'[1]data aktuální'!$A$1:$DI$10000,38,0)))</f>
        <v/>
      </c>
      <c r="R75" s="59" t="str">
        <f>IF((VLOOKUP($A75,'[1]data aktuální'!$A$1:$DI$10000,39,0))=0,"",(VLOOKUP($A75,'[1]data aktuální'!$A$1:$DI$10000,39,0)))</f>
        <v/>
      </c>
      <c r="S75" s="59" t="str">
        <f>IF((VLOOKUP($A75,'[1]data aktuální'!$A$1:$DI$10000,40,0))=0,"",(VLOOKUP($A75,'[1]data aktuální'!$A$1:$DI$10000,40,0)))</f>
        <v/>
      </c>
      <c r="T75" s="59">
        <f>IF((VLOOKUP($A75,'[1]data aktuální'!$A$1:$DI$10000,42,0))=0,"",(VLOOKUP($A75,'[1]data aktuální'!$A$1:$DI$10000,42,0)))</f>
        <v>3</v>
      </c>
      <c r="U75" s="59">
        <f>IF((VLOOKUP($A75,'[1]data aktuální'!$A$1:$DI$10000,43,0))=0,"",(VLOOKUP($A75,'[1]data aktuální'!$A$1:$DI$10000,43,0)))</f>
        <v>3</v>
      </c>
      <c r="V75" s="59" t="str">
        <f>IF((VLOOKUP($A75,'[1]data aktuální'!$A$1:$DI$10000,44,0))=0,"",(VLOOKUP($A75,'[1]data aktuální'!$A$1:$DI$10000,44,0)))</f>
        <v/>
      </c>
      <c r="W75" s="59" t="str">
        <f>IF((VLOOKUP($A75,'[1]data aktuální'!$A$1:$DI$10000,45,0))=0,"",(VLOOKUP($A75,'[1]data aktuální'!$A$1:$DI$10000,45,0)))</f>
        <v/>
      </c>
      <c r="X75" s="59">
        <f>IF((VLOOKUP($A75,'[1]data aktuální'!$A$1:$DI$10000,47,0))=0,"",(VLOOKUP($A75,'[1]data aktuální'!$A$1:$DI$10000,47,0)))</f>
        <v>6</v>
      </c>
      <c r="Y75" s="59">
        <f>IF((VLOOKUP($A75,'[1]data aktuální'!$A$1:$DI$10000,48,0))=0,"",(VLOOKUP($A75,'[1]data aktuální'!$A$1:$DI$10000,48,0)))</f>
        <v>6</v>
      </c>
      <c r="Z75" s="59" t="str">
        <f>IF((VLOOKUP($A75,'[1]data aktuální'!$A$1:$DI$10000,49,0))=0,"",(VLOOKUP($A75,'[1]data aktuální'!$A$1:$DI$10000,49,0)))</f>
        <v/>
      </c>
      <c r="AA75" s="59" t="str">
        <f>IF((VLOOKUP($A75,'[1]data aktuální'!$A$1:$DI$10000,50,0))=0,"",(VLOOKUP($A75,'[1]data aktuální'!$A$1:$DI$10000,50,0)))</f>
        <v/>
      </c>
      <c r="AB75" s="59" t="str">
        <f>IF((VLOOKUP($A75,'[1]data aktuální'!$A$1:$DI$10000,52,0))=0,"",(VLOOKUP($A75,'[1]data aktuální'!$A$1:$DI$10000,52,0)))</f>
        <v/>
      </c>
      <c r="AC75" s="59" t="str">
        <f>IF((VLOOKUP($A75,'[1]data aktuální'!$A$1:$DI$10000,53,0))=0,"",(VLOOKUP($A75,'[1]data aktuální'!$A$1:$DI$10000,53,0)))</f>
        <v/>
      </c>
      <c r="AD75" s="59" t="str">
        <f>IF((VLOOKUP($A75,'[1]data aktuální'!$A$1:$DI$10000,54,0))=0,"",(VLOOKUP($A75,'[1]data aktuální'!$A$1:$DI$10000,54,0)))</f>
        <v/>
      </c>
      <c r="AE75" s="59" t="str">
        <f>IF((VLOOKUP($A75,'[1]data aktuální'!$A$1:$DI$10000,55,0))=0,"",(VLOOKUP($A75,'[1]data aktuální'!$A$1:$DI$10000,55,0)))</f>
        <v/>
      </c>
      <c r="AF75" s="59" t="str">
        <f>IF((VLOOKUP($A75,'[1]data aktuální'!$A$1:$DI$10000,57,0))=0,"",(VLOOKUP($A75,'[1]data aktuální'!$A$1:$DI$10000,57,0)))</f>
        <v/>
      </c>
      <c r="AG75" s="59" t="str">
        <f>IF((VLOOKUP($A75,'[1]data aktuální'!$A$1:$DI$10000,58,0))=0,"",(VLOOKUP($A75,'[1]data aktuální'!$A$1:$DI$10000,58,0)))</f>
        <v/>
      </c>
      <c r="AH75" s="59" t="str">
        <f>IF((VLOOKUP($A75,'[1]data aktuální'!$A$1:$DI$10000,59,0))=0,"",(VLOOKUP($A75,'[1]data aktuální'!$A$1:$DI$10000,59,0)))</f>
        <v/>
      </c>
      <c r="AI75" s="59" t="str">
        <f>IF((VLOOKUP($A75,'[1]data aktuální'!$A$1:$DI$10000,60,0))=0,"",(VLOOKUP($A75,'[1]data aktuální'!$A$1:$DI$10000,60,0)))</f>
        <v/>
      </c>
      <c r="AJ75" s="59" t="str">
        <f>IF((VLOOKUP($A75,'[1]data aktuální'!$A$1:$DI$10000,62,0))=0,"",(VLOOKUP($A75,'[1]data aktuální'!$A$1:$DI$10000,62,0)))</f>
        <v/>
      </c>
      <c r="AK75" s="59" t="str">
        <f>IF((VLOOKUP($A75,'[1]data aktuální'!$A$1:$DI$10000,63,0))=0,"",(VLOOKUP($A75,'[1]data aktuální'!$A$1:$DI$10000,63,0)))</f>
        <v/>
      </c>
      <c r="AL75" s="59" t="str">
        <f>IF((VLOOKUP($A75,'[1]data aktuální'!$A$1:$DI$10000,64,0))=0,"",(VLOOKUP($A75,'[1]data aktuální'!$A$1:$DI$10000,64,0)))</f>
        <v/>
      </c>
      <c r="AM75" s="59" t="str">
        <f>IF((VLOOKUP($A75,'[1]data aktuální'!$A$1:$DI$10000,65,0))=0,"",(VLOOKUP($A75,'[1]data aktuální'!$A$1:$DI$10000,65,0)))</f>
        <v/>
      </c>
      <c r="AN75" s="55" t="str">
        <f>VLOOKUP(A75,'[1]data aktuální'!$A$2:$DI$10000,113,0)</f>
        <v>10-20 tis.m3</v>
      </c>
    </row>
    <row r="76" spans="1:40" x14ac:dyDescent="0.25">
      <c r="A76">
        <v>211</v>
      </c>
      <c r="B76" s="54" t="str">
        <f>(VLOOKUP($A76,'[1]data aktuální'!$A$1:$DI$10000,3,0))</f>
        <v>28787684</v>
      </c>
      <c r="C76" s="56" t="str">
        <f>(VLOOKUP($A76,'[1]data aktuální'!$A$1:$DI$10000,7,0))</f>
        <v>Pila Hoštejn s.r.o.</v>
      </c>
      <c r="D76" s="56" t="str">
        <f>IF((VLOOKUP($A76,'[1]data aktuální'!$A$1:$DI$10000,14,0))=0,"",(VLOOKUP($A76,'[1]data aktuální'!$A$1:$DI$10000,14,0)))</f>
        <v>Pila Hoštejn s.r.o.</v>
      </c>
      <c r="E76" s="58">
        <f>(VLOOKUP($A76,'[1]data aktuální'!$A$1:$DI$10000,22,0))</f>
        <v>16500</v>
      </c>
      <c r="F76" s="58">
        <f>(VLOOKUP($A76,'[1]data aktuální'!$A$1:$DI$10000,23,0))</f>
        <v>15606</v>
      </c>
      <c r="G76" s="58">
        <f>(VLOOKUP($A76,'[1]data aktuální'!$A$1:$DI$10000,24,0))</f>
        <v>16057</v>
      </c>
      <c r="H76" s="60">
        <f>IF((VLOOKUP($A76,'[1]data aktuální'!$A$1:$DI$10000,27,0))=0,"",(VLOOKUP($A76,'[1]data aktuální'!$A$1:$DI$10000,27,0)))</f>
        <v>39</v>
      </c>
      <c r="I76" s="60">
        <f>IF((VLOOKUP($A76,'[1]data aktuální'!$A$1:$DI$10000,28,0))=0,"",(VLOOKUP($A76,'[1]data aktuální'!$A$1:$DI$10000,28,0)))</f>
        <v>10</v>
      </c>
      <c r="J76" s="60">
        <f>IF((VLOOKUP($A76,'[1]data aktuální'!$A$1:$DI$10000,29,0))=0,"",(VLOOKUP($A76,'[1]data aktuální'!$A$1:$DI$10000,29,0)))</f>
        <v>10</v>
      </c>
      <c r="K76" s="60" t="str">
        <f>IF((VLOOKUP($A76,'[1]data aktuální'!$A$1:$DI$10000,30,0))=0,"",(VLOOKUP($A76,'[1]data aktuální'!$A$1:$DI$10000,30,0)))</f>
        <v/>
      </c>
      <c r="L76" s="60">
        <f>IF((VLOOKUP($A76,'[1]data aktuální'!$A$1:$DI$10000,32,0))=0,"",(VLOOKUP($A76,'[1]data aktuální'!$A$1:$DI$10000,32,0)))</f>
        <v>30</v>
      </c>
      <c r="M76" s="60">
        <f>IF((VLOOKUP($A76,'[1]data aktuální'!$A$1:$DI$10000,33,0))=0,"",(VLOOKUP($A76,'[1]data aktuální'!$A$1:$DI$10000,33,0)))</f>
        <v>5</v>
      </c>
      <c r="N76" s="60">
        <f>IF((VLOOKUP($A76,'[1]data aktuální'!$A$1:$DI$10000,34,0))=0,"",(VLOOKUP($A76,'[1]data aktuální'!$A$1:$DI$10000,34,0)))</f>
        <v>6</v>
      </c>
      <c r="O76" s="60" t="str">
        <f>IF((VLOOKUP($A76,'[1]data aktuální'!$A$1:$DI$10000,35,0))=0,"",(VLOOKUP($A76,'[1]data aktuální'!$A$1:$DI$10000,35,0)))</f>
        <v/>
      </c>
      <c r="P76" s="60" t="str">
        <f>IF((VLOOKUP($A76,'[1]data aktuální'!$A$1:$DI$10000,37,0))=0,"",(VLOOKUP($A76,'[1]data aktuální'!$A$1:$DI$10000,37,0)))</f>
        <v/>
      </c>
      <c r="Q76" s="60" t="str">
        <f>IF((VLOOKUP($A76,'[1]data aktuální'!$A$1:$DI$10000,38,0))=0,"",(VLOOKUP($A76,'[1]data aktuální'!$A$1:$DI$10000,38,0)))</f>
        <v/>
      </c>
      <c r="R76" s="60" t="str">
        <f>IF((VLOOKUP($A76,'[1]data aktuální'!$A$1:$DI$10000,39,0))=0,"",(VLOOKUP($A76,'[1]data aktuální'!$A$1:$DI$10000,39,0)))</f>
        <v/>
      </c>
      <c r="S76" s="60" t="str">
        <f>IF((VLOOKUP($A76,'[1]data aktuální'!$A$1:$DI$10000,40,0))=0,"",(VLOOKUP($A76,'[1]data aktuální'!$A$1:$DI$10000,40,0)))</f>
        <v/>
      </c>
      <c r="T76" s="60" t="str">
        <f>IF((VLOOKUP($A76,'[1]data aktuální'!$A$1:$DI$10000,42,0))=0,"",(VLOOKUP($A76,'[1]data aktuální'!$A$1:$DI$10000,42,0)))</f>
        <v/>
      </c>
      <c r="U76" s="60" t="str">
        <f>IF((VLOOKUP($A76,'[1]data aktuální'!$A$1:$DI$10000,43,0))=0,"",(VLOOKUP($A76,'[1]data aktuální'!$A$1:$DI$10000,43,0)))</f>
        <v/>
      </c>
      <c r="V76" s="60" t="str">
        <f>IF((VLOOKUP($A76,'[1]data aktuální'!$A$1:$DI$10000,44,0))=0,"",(VLOOKUP($A76,'[1]data aktuální'!$A$1:$DI$10000,44,0)))</f>
        <v/>
      </c>
      <c r="W76" s="60" t="str">
        <f>IF((VLOOKUP($A76,'[1]data aktuální'!$A$1:$DI$10000,45,0))=0,"",(VLOOKUP($A76,'[1]data aktuální'!$A$1:$DI$10000,45,0)))</f>
        <v/>
      </c>
      <c r="X76" s="60" t="str">
        <f>IF((VLOOKUP($A76,'[1]data aktuální'!$A$1:$DI$10000,47,0))=0,"",(VLOOKUP($A76,'[1]data aktuální'!$A$1:$DI$10000,47,0)))</f>
        <v/>
      </c>
      <c r="Y76" s="60" t="str">
        <f>IF((VLOOKUP($A76,'[1]data aktuální'!$A$1:$DI$10000,48,0))=0,"",(VLOOKUP($A76,'[1]data aktuální'!$A$1:$DI$10000,48,0)))</f>
        <v/>
      </c>
      <c r="Z76" s="60" t="str">
        <f>IF((VLOOKUP($A76,'[1]data aktuální'!$A$1:$DI$10000,49,0))=0,"",(VLOOKUP($A76,'[1]data aktuální'!$A$1:$DI$10000,49,0)))</f>
        <v/>
      </c>
      <c r="AA76" s="60" t="str">
        <f>IF((VLOOKUP($A76,'[1]data aktuální'!$A$1:$DI$10000,50,0))=0,"",(VLOOKUP($A76,'[1]data aktuální'!$A$1:$DI$10000,50,0)))</f>
        <v/>
      </c>
      <c r="AB76" s="60" t="str">
        <f>IF((VLOOKUP($A76,'[1]data aktuální'!$A$1:$DI$10000,52,0))=0,"",(VLOOKUP($A76,'[1]data aktuální'!$A$1:$DI$10000,52,0)))</f>
        <v/>
      </c>
      <c r="AC76" s="60" t="str">
        <f>IF((VLOOKUP($A76,'[1]data aktuální'!$A$1:$DI$10000,53,0))=0,"",(VLOOKUP($A76,'[1]data aktuální'!$A$1:$DI$10000,53,0)))</f>
        <v/>
      </c>
      <c r="AD76" s="60" t="str">
        <f>IF((VLOOKUP($A76,'[1]data aktuální'!$A$1:$DI$10000,54,0))=0,"",(VLOOKUP($A76,'[1]data aktuální'!$A$1:$DI$10000,54,0)))</f>
        <v/>
      </c>
      <c r="AE76" s="60" t="str">
        <f>IF((VLOOKUP($A76,'[1]data aktuální'!$A$1:$DI$10000,55,0))=0,"",(VLOOKUP($A76,'[1]data aktuální'!$A$1:$DI$10000,55,0)))</f>
        <v/>
      </c>
      <c r="AF76" s="60" t="str">
        <f>IF((VLOOKUP($A76,'[1]data aktuální'!$A$1:$DI$10000,57,0))=0,"",(VLOOKUP($A76,'[1]data aktuální'!$A$1:$DI$10000,57,0)))</f>
        <v/>
      </c>
      <c r="AG76" s="60" t="str">
        <f>IF((VLOOKUP($A76,'[1]data aktuální'!$A$1:$DI$10000,58,0))=0,"",(VLOOKUP($A76,'[1]data aktuální'!$A$1:$DI$10000,58,0)))</f>
        <v/>
      </c>
      <c r="AH76" s="60" t="str">
        <f>IF((VLOOKUP($A76,'[1]data aktuální'!$A$1:$DI$10000,59,0))=0,"",(VLOOKUP($A76,'[1]data aktuální'!$A$1:$DI$10000,59,0)))</f>
        <v/>
      </c>
      <c r="AI76" s="60" t="str">
        <f>IF((VLOOKUP($A76,'[1]data aktuální'!$A$1:$DI$10000,60,0))=0,"",(VLOOKUP($A76,'[1]data aktuální'!$A$1:$DI$10000,60,0)))</f>
        <v/>
      </c>
      <c r="AJ76" s="60" t="str">
        <f>IF((VLOOKUP($A76,'[1]data aktuální'!$A$1:$DI$10000,62,0))=0,"",(VLOOKUP($A76,'[1]data aktuální'!$A$1:$DI$10000,62,0)))</f>
        <v/>
      </c>
      <c r="AK76" s="60" t="str">
        <f>IF((VLOOKUP($A76,'[1]data aktuální'!$A$1:$DI$10000,63,0))=0,"",(VLOOKUP($A76,'[1]data aktuální'!$A$1:$DI$10000,63,0)))</f>
        <v/>
      </c>
      <c r="AL76" s="60" t="str">
        <f>IF((VLOOKUP($A76,'[1]data aktuální'!$A$1:$DI$10000,64,0))=0,"",(VLOOKUP($A76,'[1]data aktuální'!$A$1:$DI$10000,64,0)))</f>
        <v/>
      </c>
      <c r="AM76" s="60" t="str">
        <f>IF((VLOOKUP($A76,'[1]data aktuální'!$A$1:$DI$10000,65,0))=0,"",(VLOOKUP($A76,'[1]data aktuální'!$A$1:$DI$10000,65,0)))</f>
        <v/>
      </c>
      <c r="AN76" s="56" t="str">
        <f>VLOOKUP(A76,'[1]data aktuální'!$A$2:$DI$10000,113,0)</f>
        <v>10-20 tis.m3</v>
      </c>
    </row>
    <row r="77" spans="1:40" s="36" customFormat="1" x14ac:dyDescent="0.25">
      <c r="A77" s="36">
        <v>188</v>
      </c>
      <c r="B77" s="53" t="str">
        <f>(VLOOKUP($A77,'[1]data aktuální'!$A$1:$DI$10000,3,0))</f>
        <v>73091553</v>
      </c>
      <c r="C77" s="55" t="str">
        <f>(VLOOKUP($A77,'[1]data aktuální'!$A$1:$DI$10000,7,0))</f>
        <v>Milan Zeman</v>
      </c>
      <c r="D77" s="55" t="str">
        <f>IF((VLOOKUP($A77,'[1]data aktuální'!$A$1:$DI$10000,14,0))=0,"",(VLOOKUP($A77,'[1]data aktuální'!$A$1:$DI$10000,14,0)))</f>
        <v>Pila Mořkov</v>
      </c>
      <c r="E77" s="57">
        <f>(VLOOKUP($A77,'[1]data aktuální'!$A$1:$DI$10000,22,0))</f>
        <v>25000</v>
      </c>
      <c r="F77" s="57">
        <f>(VLOOKUP($A77,'[1]data aktuální'!$A$1:$DI$10000,23,0))</f>
        <v>18000</v>
      </c>
      <c r="G77" s="57">
        <f>(VLOOKUP($A77,'[1]data aktuální'!$A$1:$DI$10000,24,0))</f>
        <v>16000</v>
      </c>
      <c r="H77" s="59">
        <f>IF((VLOOKUP($A77,'[1]data aktuální'!$A$1:$DI$10000,27,0))=0,"",(VLOOKUP($A77,'[1]data aktuální'!$A$1:$DI$10000,27,0)))</f>
        <v>46</v>
      </c>
      <c r="I77" s="59">
        <f>IF((VLOOKUP($A77,'[1]data aktuální'!$A$1:$DI$10000,28,0))=0,"",(VLOOKUP($A77,'[1]data aktuální'!$A$1:$DI$10000,28,0)))</f>
        <v>5</v>
      </c>
      <c r="J77" s="59" t="str">
        <f>IF((VLOOKUP($A77,'[1]data aktuální'!$A$1:$DI$10000,29,0))=0,"",(VLOOKUP($A77,'[1]data aktuální'!$A$1:$DI$10000,29,0)))</f>
        <v/>
      </c>
      <c r="K77" s="59" t="str">
        <f>IF((VLOOKUP($A77,'[1]data aktuální'!$A$1:$DI$10000,30,0))=0,"",(VLOOKUP($A77,'[1]data aktuální'!$A$1:$DI$10000,30,0)))</f>
        <v/>
      </c>
      <c r="L77" s="59" t="str">
        <f>IF((VLOOKUP($A77,'[1]data aktuální'!$A$1:$DI$10000,32,0))=0,"",(VLOOKUP($A77,'[1]data aktuální'!$A$1:$DI$10000,32,0)))</f>
        <v/>
      </c>
      <c r="M77" s="59" t="str">
        <f>IF((VLOOKUP($A77,'[1]data aktuální'!$A$1:$DI$10000,33,0))=0,"",(VLOOKUP($A77,'[1]data aktuální'!$A$1:$DI$10000,33,0)))</f>
        <v/>
      </c>
      <c r="N77" s="59" t="str">
        <f>IF((VLOOKUP($A77,'[1]data aktuální'!$A$1:$DI$10000,34,0))=0,"",(VLOOKUP($A77,'[1]data aktuální'!$A$1:$DI$10000,34,0)))</f>
        <v/>
      </c>
      <c r="O77" s="59" t="str">
        <f>IF((VLOOKUP($A77,'[1]data aktuální'!$A$1:$DI$10000,35,0))=0,"",(VLOOKUP($A77,'[1]data aktuální'!$A$1:$DI$10000,35,0)))</f>
        <v/>
      </c>
      <c r="P77" s="59">
        <f>IF((VLOOKUP($A77,'[1]data aktuální'!$A$1:$DI$10000,37,0))=0,"",(VLOOKUP($A77,'[1]data aktuální'!$A$1:$DI$10000,37,0)))</f>
        <v>3</v>
      </c>
      <c r="Q77" s="59" t="str">
        <f>IF((VLOOKUP($A77,'[1]data aktuální'!$A$1:$DI$10000,38,0))=0,"",(VLOOKUP($A77,'[1]data aktuální'!$A$1:$DI$10000,38,0)))</f>
        <v/>
      </c>
      <c r="R77" s="59" t="str">
        <f>IF((VLOOKUP($A77,'[1]data aktuální'!$A$1:$DI$10000,39,0))=0,"",(VLOOKUP($A77,'[1]data aktuální'!$A$1:$DI$10000,39,0)))</f>
        <v/>
      </c>
      <c r="S77" s="59" t="str">
        <f>IF((VLOOKUP($A77,'[1]data aktuální'!$A$1:$DI$10000,40,0))=0,"",(VLOOKUP($A77,'[1]data aktuální'!$A$1:$DI$10000,40,0)))</f>
        <v/>
      </c>
      <c r="T77" s="59">
        <f>IF((VLOOKUP($A77,'[1]data aktuální'!$A$1:$DI$10000,42,0))=0,"",(VLOOKUP($A77,'[1]data aktuální'!$A$1:$DI$10000,42,0)))</f>
        <v>40</v>
      </c>
      <c r="U77" s="59" t="str">
        <f>IF((VLOOKUP($A77,'[1]data aktuální'!$A$1:$DI$10000,43,0))=0,"",(VLOOKUP($A77,'[1]data aktuální'!$A$1:$DI$10000,43,0)))</f>
        <v/>
      </c>
      <c r="V77" s="59" t="str">
        <f>IF((VLOOKUP($A77,'[1]data aktuální'!$A$1:$DI$10000,44,0))=0,"",(VLOOKUP($A77,'[1]data aktuální'!$A$1:$DI$10000,44,0)))</f>
        <v/>
      </c>
      <c r="W77" s="59" t="str">
        <f>IF((VLOOKUP($A77,'[1]data aktuální'!$A$1:$DI$10000,45,0))=0,"",(VLOOKUP($A77,'[1]data aktuální'!$A$1:$DI$10000,45,0)))</f>
        <v/>
      </c>
      <c r="X77" s="59">
        <f>IF((VLOOKUP($A77,'[1]data aktuální'!$A$1:$DI$10000,47,0))=0,"",(VLOOKUP($A77,'[1]data aktuální'!$A$1:$DI$10000,47,0)))</f>
        <v>2</v>
      </c>
      <c r="Y77" s="59" t="str">
        <f>IF((VLOOKUP($A77,'[1]data aktuální'!$A$1:$DI$10000,48,0))=0,"",(VLOOKUP($A77,'[1]data aktuální'!$A$1:$DI$10000,48,0)))</f>
        <v/>
      </c>
      <c r="Z77" s="59" t="str">
        <f>IF((VLOOKUP($A77,'[1]data aktuální'!$A$1:$DI$10000,49,0))=0,"",(VLOOKUP($A77,'[1]data aktuální'!$A$1:$DI$10000,49,0)))</f>
        <v/>
      </c>
      <c r="AA77" s="59" t="str">
        <f>IF((VLOOKUP($A77,'[1]data aktuální'!$A$1:$DI$10000,50,0))=0,"",(VLOOKUP($A77,'[1]data aktuální'!$A$1:$DI$10000,50,0)))</f>
        <v/>
      </c>
      <c r="AB77" s="59" t="str">
        <f>IF((VLOOKUP($A77,'[1]data aktuální'!$A$1:$DI$10000,52,0))=0,"",(VLOOKUP($A77,'[1]data aktuální'!$A$1:$DI$10000,52,0)))</f>
        <v/>
      </c>
      <c r="AC77" s="59" t="str">
        <f>IF((VLOOKUP($A77,'[1]data aktuální'!$A$1:$DI$10000,53,0))=0,"",(VLOOKUP($A77,'[1]data aktuální'!$A$1:$DI$10000,53,0)))</f>
        <v/>
      </c>
      <c r="AD77" s="59" t="str">
        <f>IF((VLOOKUP($A77,'[1]data aktuální'!$A$1:$DI$10000,54,0))=0,"",(VLOOKUP($A77,'[1]data aktuální'!$A$1:$DI$10000,54,0)))</f>
        <v/>
      </c>
      <c r="AE77" s="59" t="str">
        <f>IF((VLOOKUP($A77,'[1]data aktuální'!$A$1:$DI$10000,55,0))=0,"",(VLOOKUP($A77,'[1]data aktuální'!$A$1:$DI$10000,55,0)))</f>
        <v/>
      </c>
      <c r="AF77" s="59">
        <f>IF((VLOOKUP($A77,'[1]data aktuální'!$A$1:$DI$10000,57,0))=0,"",(VLOOKUP($A77,'[1]data aktuální'!$A$1:$DI$10000,57,0)))</f>
        <v>2</v>
      </c>
      <c r="AG77" s="59" t="str">
        <f>IF((VLOOKUP($A77,'[1]data aktuální'!$A$1:$DI$10000,58,0))=0,"",(VLOOKUP($A77,'[1]data aktuální'!$A$1:$DI$10000,58,0)))</f>
        <v/>
      </c>
      <c r="AH77" s="59" t="str">
        <f>IF((VLOOKUP($A77,'[1]data aktuální'!$A$1:$DI$10000,59,0))=0,"",(VLOOKUP($A77,'[1]data aktuální'!$A$1:$DI$10000,59,0)))</f>
        <v/>
      </c>
      <c r="AI77" s="59" t="str">
        <f>IF((VLOOKUP($A77,'[1]data aktuální'!$A$1:$DI$10000,60,0))=0,"",(VLOOKUP($A77,'[1]data aktuální'!$A$1:$DI$10000,60,0)))</f>
        <v/>
      </c>
      <c r="AJ77" s="59">
        <f>IF((VLOOKUP($A77,'[1]data aktuální'!$A$1:$DI$10000,62,0))=0,"",(VLOOKUP($A77,'[1]data aktuální'!$A$1:$DI$10000,62,0)))</f>
        <v>2</v>
      </c>
      <c r="AK77" s="59" t="str">
        <f>IF((VLOOKUP($A77,'[1]data aktuální'!$A$1:$DI$10000,63,0))=0,"",(VLOOKUP($A77,'[1]data aktuální'!$A$1:$DI$10000,63,0)))</f>
        <v/>
      </c>
      <c r="AL77" s="59" t="str">
        <f>IF((VLOOKUP($A77,'[1]data aktuální'!$A$1:$DI$10000,64,0))=0,"",(VLOOKUP($A77,'[1]data aktuální'!$A$1:$DI$10000,64,0)))</f>
        <v/>
      </c>
      <c r="AM77" s="59" t="str">
        <f>IF((VLOOKUP($A77,'[1]data aktuální'!$A$1:$DI$10000,65,0))=0,"",(VLOOKUP($A77,'[1]data aktuální'!$A$1:$DI$10000,65,0)))</f>
        <v/>
      </c>
      <c r="AN77" s="55" t="str">
        <f>VLOOKUP(A77,'[1]data aktuální'!$A$2:$DI$10000,113,0)</f>
        <v>10-20 tis.m3</v>
      </c>
    </row>
    <row r="78" spans="1:40" x14ac:dyDescent="0.25">
      <c r="A78" s="74">
        <v>355</v>
      </c>
      <c r="B78" s="54" t="str">
        <f>(VLOOKUP($A78,'[1]data aktuální'!$A$1:$DI$10000,3,0))</f>
        <v>46580301</v>
      </c>
      <c r="C78" s="56" t="str">
        <f>(VLOOKUP($A78,'[1]data aktuální'!$A$1:$DI$10000,7,0))</f>
        <v>Pila Kaňovice s.r.o.</v>
      </c>
      <c r="D78" s="56" t="str">
        <f>IF((VLOOKUP($A78,'[1]data aktuální'!$A$1:$DI$10000,14,0))=0,"",(VLOOKUP($A78,'[1]data aktuální'!$A$1:$DI$10000,14,0)))</f>
        <v/>
      </c>
      <c r="E78" s="58">
        <f>(VLOOKUP($A78,'[1]data aktuální'!$A$1:$DI$10000,22,0))</f>
        <v>12000</v>
      </c>
      <c r="F78" s="58">
        <f>(VLOOKUP($A78,'[1]data aktuální'!$A$1:$DI$10000,23,0))</f>
        <v>14750</v>
      </c>
      <c r="G78" s="58">
        <f>(VLOOKUP($A78,'[1]data aktuální'!$A$1:$DI$10000,24,0))</f>
        <v>15500</v>
      </c>
      <c r="H78" s="60" t="str">
        <f>IF((VLOOKUP($A78,'[1]data aktuální'!$A$1:$DI$10000,27,0))=0,"",(VLOOKUP($A78,'[1]data aktuální'!$A$1:$DI$10000,27,0)))</f>
        <v/>
      </c>
      <c r="I78" s="60">
        <f>IF((VLOOKUP($A78,'[1]data aktuální'!$A$1:$DI$10000,28,0))=0,"",(VLOOKUP($A78,'[1]data aktuální'!$A$1:$DI$10000,28,0)))</f>
        <v>50</v>
      </c>
      <c r="J78" s="60">
        <f>IF((VLOOKUP($A78,'[1]data aktuální'!$A$1:$DI$10000,29,0))=0,"",(VLOOKUP($A78,'[1]data aktuální'!$A$1:$DI$10000,29,0)))</f>
        <v>50</v>
      </c>
      <c r="K78" s="60" t="str">
        <f>IF((VLOOKUP($A78,'[1]data aktuální'!$A$1:$DI$10000,30,0))=0,"",(VLOOKUP($A78,'[1]data aktuální'!$A$1:$DI$10000,30,0)))</f>
        <v/>
      </c>
      <c r="L78" s="60" t="str">
        <f>IF((VLOOKUP($A78,'[1]data aktuální'!$A$1:$DI$10000,32,0))=0,"",(VLOOKUP($A78,'[1]data aktuální'!$A$1:$DI$10000,32,0)))</f>
        <v/>
      </c>
      <c r="M78" s="60" t="str">
        <f>IF((VLOOKUP($A78,'[1]data aktuální'!$A$1:$DI$10000,33,0))=0,"",(VLOOKUP($A78,'[1]data aktuální'!$A$1:$DI$10000,33,0)))</f>
        <v/>
      </c>
      <c r="N78" s="60" t="str">
        <f>IF((VLOOKUP($A78,'[1]data aktuální'!$A$1:$DI$10000,34,0))=0,"",(VLOOKUP($A78,'[1]data aktuální'!$A$1:$DI$10000,34,0)))</f>
        <v/>
      </c>
      <c r="O78" s="60" t="str">
        <f>IF((VLOOKUP($A78,'[1]data aktuální'!$A$1:$DI$10000,35,0))=0,"",(VLOOKUP($A78,'[1]data aktuální'!$A$1:$DI$10000,35,0)))</f>
        <v/>
      </c>
      <c r="P78" s="60" t="str">
        <f>IF((VLOOKUP($A78,'[1]data aktuální'!$A$1:$DI$10000,37,0))=0,"",(VLOOKUP($A78,'[1]data aktuální'!$A$1:$DI$10000,37,0)))</f>
        <v/>
      </c>
      <c r="Q78" s="60" t="str">
        <f>IF((VLOOKUP($A78,'[1]data aktuální'!$A$1:$DI$10000,38,0))=0,"",(VLOOKUP($A78,'[1]data aktuální'!$A$1:$DI$10000,38,0)))</f>
        <v/>
      </c>
      <c r="R78" s="60" t="str">
        <f>IF((VLOOKUP($A78,'[1]data aktuální'!$A$1:$DI$10000,39,0))=0,"",(VLOOKUP($A78,'[1]data aktuální'!$A$1:$DI$10000,39,0)))</f>
        <v/>
      </c>
      <c r="S78" s="60" t="str">
        <f>IF((VLOOKUP($A78,'[1]data aktuální'!$A$1:$DI$10000,40,0))=0,"",(VLOOKUP($A78,'[1]data aktuální'!$A$1:$DI$10000,40,0)))</f>
        <v/>
      </c>
      <c r="T78" s="60" t="str">
        <f>IF((VLOOKUP($A78,'[1]data aktuální'!$A$1:$DI$10000,42,0))=0,"",(VLOOKUP($A78,'[1]data aktuální'!$A$1:$DI$10000,42,0)))</f>
        <v/>
      </c>
      <c r="U78" s="60" t="str">
        <f>IF((VLOOKUP($A78,'[1]data aktuální'!$A$1:$DI$10000,43,0))=0,"",(VLOOKUP($A78,'[1]data aktuální'!$A$1:$DI$10000,43,0)))</f>
        <v/>
      </c>
      <c r="V78" s="60" t="str">
        <f>IF((VLOOKUP($A78,'[1]data aktuální'!$A$1:$DI$10000,44,0))=0,"",(VLOOKUP($A78,'[1]data aktuální'!$A$1:$DI$10000,44,0)))</f>
        <v/>
      </c>
      <c r="W78" s="60" t="str">
        <f>IF((VLOOKUP($A78,'[1]data aktuální'!$A$1:$DI$10000,45,0))=0,"",(VLOOKUP($A78,'[1]data aktuální'!$A$1:$DI$10000,45,0)))</f>
        <v/>
      </c>
      <c r="X78" s="60" t="str">
        <f>IF((VLOOKUP($A78,'[1]data aktuální'!$A$1:$DI$10000,47,0))=0,"",(VLOOKUP($A78,'[1]data aktuální'!$A$1:$DI$10000,47,0)))</f>
        <v/>
      </c>
      <c r="Y78" s="60" t="str">
        <f>IF((VLOOKUP($A78,'[1]data aktuální'!$A$1:$DI$10000,48,0))=0,"",(VLOOKUP($A78,'[1]data aktuální'!$A$1:$DI$10000,48,0)))</f>
        <v/>
      </c>
      <c r="Z78" s="60" t="str">
        <f>IF((VLOOKUP($A78,'[1]data aktuální'!$A$1:$DI$10000,49,0))=0,"",(VLOOKUP($A78,'[1]data aktuální'!$A$1:$DI$10000,49,0)))</f>
        <v/>
      </c>
      <c r="AA78" s="60" t="str">
        <f>IF((VLOOKUP($A78,'[1]data aktuální'!$A$1:$DI$10000,50,0))=0,"",(VLOOKUP($A78,'[1]data aktuální'!$A$1:$DI$10000,50,0)))</f>
        <v/>
      </c>
      <c r="AB78" s="60" t="str">
        <f>IF((VLOOKUP($A78,'[1]data aktuální'!$A$1:$DI$10000,52,0))=0,"",(VLOOKUP($A78,'[1]data aktuální'!$A$1:$DI$10000,52,0)))</f>
        <v/>
      </c>
      <c r="AC78" s="60" t="str">
        <f>IF((VLOOKUP($A78,'[1]data aktuální'!$A$1:$DI$10000,53,0))=0,"",(VLOOKUP($A78,'[1]data aktuální'!$A$1:$DI$10000,53,0)))</f>
        <v/>
      </c>
      <c r="AD78" s="60" t="str">
        <f>IF((VLOOKUP($A78,'[1]data aktuální'!$A$1:$DI$10000,54,0))=0,"",(VLOOKUP($A78,'[1]data aktuální'!$A$1:$DI$10000,54,0)))</f>
        <v/>
      </c>
      <c r="AE78" s="60" t="str">
        <f>IF((VLOOKUP($A78,'[1]data aktuální'!$A$1:$DI$10000,55,0))=0,"",(VLOOKUP($A78,'[1]data aktuální'!$A$1:$DI$10000,55,0)))</f>
        <v/>
      </c>
      <c r="AF78" s="60" t="str">
        <f>IF((VLOOKUP($A78,'[1]data aktuální'!$A$1:$DI$10000,57,0))=0,"",(VLOOKUP($A78,'[1]data aktuální'!$A$1:$DI$10000,57,0)))</f>
        <v/>
      </c>
      <c r="AG78" s="60" t="str">
        <f>IF((VLOOKUP($A78,'[1]data aktuální'!$A$1:$DI$10000,58,0))=0,"",(VLOOKUP($A78,'[1]data aktuální'!$A$1:$DI$10000,58,0)))</f>
        <v/>
      </c>
      <c r="AH78" s="60" t="str">
        <f>IF((VLOOKUP($A78,'[1]data aktuální'!$A$1:$DI$10000,59,0))=0,"",(VLOOKUP($A78,'[1]data aktuální'!$A$1:$DI$10000,59,0)))</f>
        <v/>
      </c>
      <c r="AI78" s="60" t="str">
        <f>IF((VLOOKUP($A78,'[1]data aktuální'!$A$1:$DI$10000,60,0))=0,"",(VLOOKUP($A78,'[1]data aktuální'!$A$1:$DI$10000,60,0)))</f>
        <v/>
      </c>
      <c r="AJ78" s="60" t="str">
        <f>IF((VLOOKUP($A78,'[1]data aktuální'!$A$1:$DI$10000,62,0))=0,"",(VLOOKUP($A78,'[1]data aktuální'!$A$1:$DI$10000,62,0)))</f>
        <v/>
      </c>
      <c r="AK78" s="60" t="str">
        <f>IF((VLOOKUP($A78,'[1]data aktuální'!$A$1:$DI$10000,63,0))=0,"",(VLOOKUP($A78,'[1]data aktuální'!$A$1:$DI$10000,63,0)))</f>
        <v/>
      </c>
      <c r="AL78" s="60" t="str">
        <f>IF((VLOOKUP($A78,'[1]data aktuální'!$A$1:$DI$10000,64,0))=0,"",(VLOOKUP($A78,'[1]data aktuální'!$A$1:$DI$10000,64,0)))</f>
        <v/>
      </c>
      <c r="AM78" s="60" t="str">
        <f>IF((VLOOKUP($A78,'[1]data aktuální'!$A$1:$DI$10000,65,0))=0,"",(VLOOKUP($A78,'[1]data aktuální'!$A$1:$DI$10000,65,0)))</f>
        <v/>
      </c>
      <c r="AN78" s="56" t="str">
        <f>VLOOKUP(A78,'[1]data aktuální'!$A$2:$DI$10000,113,0)</f>
        <v>10-20 tis.m3</v>
      </c>
    </row>
    <row r="79" spans="1:40" s="36" customFormat="1" x14ac:dyDescent="0.25">
      <c r="A79" s="36">
        <v>511</v>
      </c>
      <c r="B79" s="53" t="str">
        <f>(VLOOKUP($A79,'[1]data aktuální'!$A$1:$DI$10000,3,0))</f>
        <v>04669843</v>
      </c>
      <c r="C79" s="55" t="str">
        <f>(VLOOKUP($A79,'[1]data aktuální'!$A$1:$DI$10000,7,0))</f>
        <v>Ráj dřeva Třebíč s.r.o.</v>
      </c>
      <c r="D79" s="55" t="str">
        <f>IF((VLOOKUP($A79,'[1]data aktuální'!$A$1:$DI$10000,14,0))=0,"",(VLOOKUP($A79,'[1]data aktuální'!$A$1:$DI$10000,14,0)))</f>
        <v>Pila Kuklík</v>
      </c>
      <c r="E79" s="57">
        <f>(VLOOKUP($A79,'[1]data aktuální'!$A$1:$DI$10000,22,0))</f>
        <v>14986</v>
      </c>
      <c r="F79" s="57">
        <f>(VLOOKUP($A79,'[1]data aktuální'!$A$1:$DI$10000,23,0))</f>
        <v>14569</v>
      </c>
      <c r="G79" s="57">
        <f>(VLOOKUP($A79,'[1]data aktuální'!$A$1:$DI$10000,24,0))</f>
        <v>15123</v>
      </c>
      <c r="H79" s="59">
        <f>IF((VLOOKUP($A79,'[1]data aktuální'!$A$1:$DI$10000,27,0))=0,"",(VLOOKUP($A79,'[1]data aktuální'!$A$1:$DI$10000,27,0)))</f>
        <v>70</v>
      </c>
      <c r="I79" s="59">
        <f>IF((VLOOKUP($A79,'[1]data aktuální'!$A$1:$DI$10000,28,0))=0,"",(VLOOKUP($A79,'[1]data aktuální'!$A$1:$DI$10000,28,0)))</f>
        <v>10</v>
      </c>
      <c r="J79" s="59" t="str">
        <f>IF((VLOOKUP($A79,'[1]data aktuální'!$A$1:$DI$10000,29,0))=0,"",(VLOOKUP($A79,'[1]data aktuální'!$A$1:$DI$10000,29,0)))</f>
        <v/>
      </c>
      <c r="K79" s="59" t="str">
        <f>IF((VLOOKUP($A79,'[1]data aktuální'!$A$1:$DI$10000,30,0))=0,"",(VLOOKUP($A79,'[1]data aktuální'!$A$1:$DI$10000,30,0)))</f>
        <v/>
      </c>
      <c r="L79" s="59">
        <f>IF((VLOOKUP($A79,'[1]data aktuální'!$A$1:$DI$10000,32,0))=0,"",(VLOOKUP($A79,'[1]data aktuální'!$A$1:$DI$10000,32,0)))</f>
        <v>20</v>
      </c>
      <c r="M79" s="59" t="str">
        <f>IF((VLOOKUP($A79,'[1]data aktuální'!$A$1:$DI$10000,33,0))=0,"",(VLOOKUP($A79,'[1]data aktuální'!$A$1:$DI$10000,33,0)))</f>
        <v/>
      </c>
      <c r="N79" s="59" t="str">
        <f>IF((VLOOKUP($A79,'[1]data aktuální'!$A$1:$DI$10000,34,0))=0,"",(VLOOKUP($A79,'[1]data aktuální'!$A$1:$DI$10000,34,0)))</f>
        <v/>
      </c>
      <c r="O79" s="59" t="str">
        <f>IF((VLOOKUP($A79,'[1]data aktuální'!$A$1:$DI$10000,35,0))=0,"",(VLOOKUP($A79,'[1]data aktuální'!$A$1:$DI$10000,35,0)))</f>
        <v/>
      </c>
      <c r="P79" s="59" t="str">
        <f>IF((VLOOKUP($A79,'[1]data aktuální'!$A$1:$DI$10000,37,0))=0,"",(VLOOKUP($A79,'[1]data aktuální'!$A$1:$DI$10000,37,0)))</f>
        <v/>
      </c>
      <c r="Q79" s="59" t="str">
        <f>IF((VLOOKUP($A79,'[1]data aktuální'!$A$1:$DI$10000,38,0))=0,"",(VLOOKUP($A79,'[1]data aktuální'!$A$1:$DI$10000,38,0)))</f>
        <v/>
      </c>
      <c r="R79" s="59" t="str">
        <f>IF((VLOOKUP($A79,'[1]data aktuální'!$A$1:$DI$10000,39,0))=0,"",(VLOOKUP($A79,'[1]data aktuální'!$A$1:$DI$10000,39,0)))</f>
        <v/>
      </c>
      <c r="S79" s="59" t="str">
        <f>IF((VLOOKUP($A79,'[1]data aktuální'!$A$1:$DI$10000,40,0))=0,"",(VLOOKUP($A79,'[1]data aktuální'!$A$1:$DI$10000,40,0)))</f>
        <v/>
      </c>
      <c r="T79" s="59" t="str">
        <f>IF((VLOOKUP($A79,'[1]data aktuální'!$A$1:$DI$10000,42,0))=0,"",(VLOOKUP($A79,'[1]data aktuální'!$A$1:$DI$10000,42,0)))</f>
        <v/>
      </c>
      <c r="U79" s="59" t="str">
        <f>IF((VLOOKUP($A79,'[1]data aktuální'!$A$1:$DI$10000,43,0))=0,"",(VLOOKUP($A79,'[1]data aktuální'!$A$1:$DI$10000,43,0)))</f>
        <v/>
      </c>
      <c r="V79" s="59" t="str">
        <f>IF((VLOOKUP($A79,'[1]data aktuální'!$A$1:$DI$10000,44,0))=0,"",(VLOOKUP($A79,'[1]data aktuální'!$A$1:$DI$10000,44,0)))</f>
        <v/>
      </c>
      <c r="W79" s="59" t="str">
        <f>IF((VLOOKUP($A79,'[1]data aktuální'!$A$1:$DI$10000,45,0))=0,"",(VLOOKUP($A79,'[1]data aktuální'!$A$1:$DI$10000,45,0)))</f>
        <v/>
      </c>
      <c r="X79" s="59" t="str">
        <f>IF((VLOOKUP($A79,'[1]data aktuální'!$A$1:$DI$10000,47,0))=0,"",(VLOOKUP($A79,'[1]data aktuální'!$A$1:$DI$10000,47,0)))</f>
        <v/>
      </c>
      <c r="Y79" s="59" t="str">
        <f>IF((VLOOKUP($A79,'[1]data aktuální'!$A$1:$DI$10000,48,0))=0,"",(VLOOKUP($A79,'[1]data aktuální'!$A$1:$DI$10000,48,0)))</f>
        <v/>
      </c>
      <c r="Z79" s="59" t="str">
        <f>IF((VLOOKUP($A79,'[1]data aktuální'!$A$1:$DI$10000,49,0))=0,"",(VLOOKUP($A79,'[1]data aktuální'!$A$1:$DI$10000,49,0)))</f>
        <v/>
      </c>
      <c r="AA79" s="59" t="str">
        <f>IF((VLOOKUP($A79,'[1]data aktuální'!$A$1:$DI$10000,50,0))=0,"",(VLOOKUP($A79,'[1]data aktuální'!$A$1:$DI$10000,50,0)))</f>
        <v/>
      </c>
      <c r="AB79" s="59" t="str">
        <f>IF((VLOOKUP($A79,'[1]data aktuální'!$A$1:$DI$10000,52,0))=0,"",(VLOOKUP($A79,'[1]data aktuální'!$A$1:$DI$10000,52,0)))</f>
        <v/>
      </c>
      <c r="AC79" s="59" t="str">
        <f>IF((VLOOKUP($A79,'[1]data aktuální'!$A$1:$DI$10000,53,0))=0,"",(VLOOKUP($A79,'[1]data aktuální'!$A$1:$DI$10000,53,0)))</f>
        <v/>
      </c>
      <c r="AD79" s="59" t="str">
        <f>IF((VLOOKUP($A79,'[1]data aktuální'!$A$1:$DI$10000,54,0))=0,"",(VLOOKUP($A79,'[1]data aktuální'!$A$1:$DI$10000,54,0)))</f>
        <v/>
      </c>
      <c r="AE79" s="59" t="str">
        <f>IF((VLOOKUP($A79,'[1]data aktuální'!$A$1:$DI$10000,55,0))=0,"",(VLOOKUP($A79,'[1]data aktuální'!$A$1:$DI$10000,55,0)))</f>
        <v/>
      </c>
      <c r="AF79" s="59" t="str">
        <f>IF((VLOOKUP($A79,'[1]data aktuální'!$A$1:$DI$10000,57,0))=0,"",(VLOOKUP($A79,'[1]data aktuální'!$A$1:$DI$10000,57,0)))</f>
        <v/>
      </c>
      <c r="AG79" s="59" t="str">
        <f>IF((VLOOKUP($A79,'[1]data aktuální'!$A$1:$DI$10000,58,0))=0,"",(VLOOKUP($A79,'[1]data aktuální'!$A$1:$DI$10000,58,0)))</f>
        <v/>
      </c>
      <c r="AH79" s="59" t="str">
        <f>IF((VLOOKUP($A79,'[1]data aktuální'!$A$1:$DI$10000,59,0))=0,"",(VLOOKUP($A79,'[1]data aktuální'!$A$1:$DI$10000,59,0)))</f>
        <v/>
      </c>
      <c r="AI79" s="59" t="str">
        <f>IF((VLOOKUP($A79,'[1]data aktuální'!$A$1:$DI$10000,60,0))=0,"",(VLOOKUP($A79,'[1]data aktuální'!$A$1:$DI$10000,60,0)))</f>
        <v/>
      </c>
      <c r="AJ79" s="59" t="str">
        <f>IF((VLOOKUP($A79,'[1]data aktuální'!$A$1:$DI$10000,62,0))=0,"",(VLOOKUP($A79,'[1]data aktuální'!$A$1:$DI$10000,62,0)))</f>
        <v/>
      </c>
      <c r="AK79" s="59" t="str">
        <f>IF((VLOOKUP($A79,'[1]data aktuální'!$A$1:$DI$10000,63,0))=0,"",(VLOOKUP($A79,'[1]data aktuální'!$A$1:$DI$10000,63,0)))</f>
        <v/>
      </c>
      <c r="AL79" s="59" t="str">
        <f>IF((VLOOKUP($A79,'[1]data aktuální'!$A$1:$DI$10000,64,0))=0,"",(VLOOKUP($A79,'[1]data aktuální'!$A$1:$DI$10000,64,0)))</f>
        <v/>
      </c>
      <c r="AM79" s="59" t="str">
        <f>IF((VLOOKUP($A79,'[1]data aktuální'!$A$1:$DI$10000,65,0))=0,"",(VLOOKUP($A79,'[1]data aktuální'!$A$1:$DI$10000,65,0)))</f>
        <v/>
      </c>
      <c r="AN79" s="55" t="str">
        <f>VLOOKUP(A79,'[1]data aktuální'!$A$2:$DI$10000,113,0)</f>
        <v>10-20 tis.m3</v>
      </c>
    </row>
    <row r="80" spans="1:40" x14ac:dyDescent="0.25">
      <c r="A80">
        <v>500</v>
      </c>
      <c r="B80" s="52" t="str">
        <f>(VLOOKUP($A80,'[1]data aktuální'!$A$1:$DI$10000,3,0))</f>
        <v>25213768</v>
      </c>
      <c r="C80" s="33" t="str">
        <f>(VLOOKUP($A80,'[1]data aktuální'!$A$1:$DI$10000,7,0))</f>
        <v>KaPo-ZDP s.r.o.</v>
      </c>
      <c r="D80" s="33" t="str">
        <f>IF((VLOOKUP($A80,'[1]data aktuální'!$A$1:$DI$10000,14,0))=0,"",(VLOOKUP($A80,'[1]data aktuální'!$A$1:$DI$10000,14,0)))</f>
        <v/>
      </c>
      <c r="E80" s="34">
        <f>(VLOOKUP($A80,'[1]data aktuální'!$A$1:$DI$10000,22,0))</f>
        <v>13200</v>
      </c>
      <c r="F80" s="34">
        <f>(VLOOKUP($A80,'[1]data aktuální'!$A$1:$DI$10000,23,0))</f>
        <v>12950</v>
      </c>
      <c r="G80" s="34">
        <f>(VLOOKUP($A80,'[1]data aktuální'!$A$1:$DI$10000,24,0))</f>
        <v>13640</v>
      </c>
      <c r="H80" s="35">
        <f>IF((VLOOKUP($A80,'[1]data aktuální'!$A$1:$DI$10000,27,0))=0,"",(VLOOKUP($A80,'[1]data aktuální'!$A$1:$DI$10000,27,0)))</f>
        <v>96</v>
      </c>
      <c r="I80" s="35">
        <f>IF((VLOOKUP($A80,'[1]data aktuální'!$A$1:$DI$10000,28,0))=0,"",(VLOOKUP($A80,'[1]data aktuální'!$A$1:$DI$10000,28,0)))</f>
        <v>4</v>
      </c>
      <c r="J80" s="35" t="str">
        <f>IF((VLOOKUP($A80,'[1]data aktuální'!$A$1:$DI$10000,29,0))=0,"",(VLOOKUP($A80,'[1]data aktuální'!$A$1:$DI$10000,29,0)))</f>
        <v/>
      </c>
      <c r="K80" s="35" t="str">
        <f>IF((VLOOKUP($A80,'[1]data aktuální'!$A$1:$DI$10000,30,0))=0,"",(VLOOKUP($A80,'[1]data aktuální'!$A$1:$DI$10000,30,0)))</f>
        <v/>
      </c>
      <c r="L80" s="35" t="str">
        <f>IF((VLOOKUP($A80,'[1]data aktuální'!$A$1:$DI$10000,32,0))=0,"",(VLOOKUP($A80,'[1]data aktuální'!$A$1:$DI$10000,32,0)))</f>
        <v/>
      </c>
      <c r="M80" s="35" t="str">
        <f>IF((VLOOKUP($A80,'[1]data aktuální'!$A$1:$DI$10000,33,0))=0,"",(VLOOKUP($A80,'[1]data aktuální'!$A$1:$DI$10000,33,0)))</f>
        <v/>
      </c>
      <c r="N80" s="35" t="str">
        <f>IF((VLOOKUP($A80,'[1]data aktuální'!$A$1:$DI$10000,34,0))=0,"",(VLOOKUP($A80,'[1]data aktuální'!$A$1:$DI$10000,34,0)))</f>
        <v/>
      </c>
      <c r="O80" s="35" t="str">
        <f>IF((VLOOKUP($A80,'[1]data aktuální'!$A$1:$DI$10000,35,0))=0,"",(VLOOKUP($A80,'[1]data aktuální'!$A$1:$DI$10000,35,0)))</f>
        <v/>
      </c>
      <c r="P80" s="35" t="str">
        <f>IF((VLOOKUP($A80,'[1]data aktuální'!$A$1:$DI$10000,37,0))=0,"",(VLOOKUP($A80,'[1]data aktuální'!$A$1:$DI$10000,37,0)))</f>
        <v/>
      </c>
      <c r="Q80" s="35" t="str">
        <f>IF((VLOOKUP($A80,'[1]data aktuální'!$A$1:$DI$10000,38,0))=0,"",(VLOOKUP($A80,'[1]data aktuální'!$A$1:$DI$10000,38,0)))</f>
        <v/>
      </c>
      <c r="R80" s="35" t="str">
        <f>IF((VLOOKUP($A80,'[1]data aktuální'!$A$1:$DI$10000,39,0))=0,"",(VLOOKUP($A80,'[1]data aktuální'!$A$1:$DI$10000,39,0)))</f>
        <v/>
      </c>
      <c r="S80" s="35" t="str">
        <f>IF((VLOOKUP($A80,'[1]data aktuální'!$A$1:$DI$10000,40,0))=0,"",(VLOOKUP($A80,'[1]data aktuální'!$A$1:$DI$10000,40,0)))</f>
        <v/>
      </c>
      <c r="T80" s="35" t="str">
        <f>IF((VLOOKUP($A80,'[1]data aktuální'!$A$1:$DI$10000,42,0))=0,"",(VLOOKUP($A80,'[1]data aktuální'!$A$1:$DI$10000,42,0)))</f>
        <v/>
      </c>
      <c r="U80" s="35" t="str">
        <f>IF((VLOOKUP($A80,'[1]data aktuální'!$A$1:$DI$10000,43,0))=0,"",(VLOOKUP($A80,'[1]data aktuální'!$A$1:$DI$10000,43,0)))</f>
        <v/>
      </c>
      <c r="V80" s="35" t="str">
        <f>IF((VLOOKUP($A80,'[1]data aktuální'!$A$1:$DI$10000,44,0))=0,"",(VLOOKUP($A80,'[1]data aktuální'!$A$1:$DI$10000,44,0)))</f>
        <v/>
      </c>
      <c r="W80" s="35" t="str">
        <f>IF((VLOOKUP($A80,'[1]data aktuální'!$A$1:$DI$10000,45,0))=0,"",(VLOOKUP($A80,'[1]data aktuální'!$A$1:$DI$10000,45,0)))</f>
        <v/>
      </c>
      <c r="X80" s="35" t="str">
        <f>IF((VLOOKUP($A80,'[1]data aktuální'!$A$1:$DI$10000,47,0))=0,"",(VLOOKUP($A80,'[1]data aktuální'!$A$1:$DI$10000,47,0)))</f>
        <v/>
      </c>
      <c r="Y80" s="35" t="str">
        <f>IF((VLOOKUP($A80,'[1]data aktuální'!$A$1:$DI$10000,48,0))=0,"",(VLOOKUP($A80,'[1]data aktuální'!$A$1:$DI$10000,48,0)))</f>
        <v/>
      </c>
      <c r="Z80" s="35" t="str">
        <f>IF((VLOOKUP($A80,'[1]data aktuální'!$A$1:$DI$10000,49,0))=0,"",(VLOOKUP($A80,'[1]data aktuální'!$A$1:$DI$10000,49,0)))</f>
        <v/>
      </c>
      <c r="AA80" s="35" t="str">
        <f>IF((VLOOKUP($A80,'[1]data aktuální'!$A$1:$DI$10000,50,0))=0,"",(VLOOKUP($A80,'[1]data aktuální'!$A$1:$DI$10000,50,0)))</f>
        <v/>
      </c>
      <c r="AB80" s="35" t="str">
        <f>IF((VLOOKUP($A80,'[1]data aktuální'!$A$1:$DI$10000,52,0))=0,"",(VLOOKUP($A80,'[1]data aktuální'!$A$1:$DI$10000,52,0)))</f>
        <v/>
      </c>
      <c r="AC80" s="35" t="str">
        <f>IF((VLOOKUP($A80,'[1]data aktuální'!$A$1:$DI$10000,53,0))=0,"",(VLOOKUP($A80,'[1]data aktuální'!$A$1:$DI$10000,53,0)))</f>
        <v/>
      </c>
      <c r="AD80" s="35" t="str">
        <f>IF((VLOOKUP($A80,'[1]data aktuální'!$A$1:$DI$10000,54,0))=0,"",(VLOOKUP($A80,'[1]data aktuální'!$A$1:$DI$10000,54,0)))</f>
        <v/>
      </c>
      <c r="AE80" s="35" t="str">
        <f>IF((VLOOKUP($A80,'[1]data aktuální'!$A$1:$DI$10000,55,0))=0,"",(VLOOKUP($A80,'[1]data aktuální'!$A$1:$DI$10000,55,0)))</f>
        <v/>
      </c>
      <c r="AF80" s="35" t="str">
        <f>IF((VLOOKUP($A80,'[1]data aktuální'!$A$1:$DI$10000,57,0))=0,"",(VLOOKUP($A80,'[1]data aktuální'!$A$1:$DI$10000,57,0)))</f>
        <v/>
      </c>
      <c r="AG80" s="35" t="str">
        <f>IF((VLOOKUP($A80,'[1]data aktuální'!$A$1:$DI$10000,58,0))=0,"",(VLOOKUP($A80,'[1]data aktuální'!$A$1:$DI$10000,58,0)))</f>
        <v/>
      </c>
      <c r="AH80" s="35" t="str">
        <f>IF((VLOOKUP($A80,'[1]data aktuální'!$A$1:$DI$10000,59,0))=0,"",(VLOOKUP($A80,'[1]data aktuální'!$A$1:$DI$10000,59,0)))</f>
        <v/>
      </c>
      <c r="AI80" s="35" t="str">
        <f>IF((VLOOKUP($A80,'[1]data aktuální'!$A$1:$DI$10000,60,0))=0,"",(VLOOKUP($A80,'[1]data aktuální'!$A$1:$DI$10000,60,0)))</f>
        <v/>
      </c>
      <c r="AJ80" s="35" t="str">
        <f>IF((VLOOKUP($A80,'[1]data aktuální'!$A$1:$DI$10000,62,0))=0,"",(VLOOKUP($A80,'[1]data aktuální'!$A$1:$DI$10000,62,0)))</f>
        <v/>
      </c>
      <c r="AK80" s="35" t="str">
        <f>IF((VLOOKUP($A80,'[1]data aktuální'!$A$1:$DI$10000,63,0))=0,"",(VLOOKUP($A80,'[1]data aktuální'!$A$1:$DI$10000,63,0)))</f>
        <v/>
      </c>
      <c r="AL80" s="35" t="str">
        <f>IF((VLOOKUP($A80,'[1]data aktuální'!$A$1:$DI$10000,64,0))=0,"",(VLOOKUP($A80,'[1]data aktuální'!$A$1:$DI$10000,64,0)))</f>
        <v/>
      </c>
      <c r="AM80" s="35" t="str">
        <f>IF((VLOOKUP($A80,'[1]data aktuální'!$A$1:$DI$10000,65,0))=0,"",(VLOOKUP($A80,'[1]data aktuální'!$A$1:$DI$10000,65,0)))</f>
        <v/>
      </c>
      <c r="AN80" s="33" t="str">
        <f>VLOOKUP(A80,'[1]data aktuální'!$A$2:$DI$10000,113,0)</f>
        <v>10-20 tis.m3</v>
      </c>
    </row>
    <row r="81" spans="1:40" x14ac:dyDescent="0.25">
      <c r="A81" s="74">
        <v>349</v>
      </c>
      <c r="B81" s="54" t="str">
        <f>(VLOOKUP($A81,'[1]data aktuální'!$A$1:$DI$10000,3,0))</f>
        <v>60318163</v>
      </c>
      <c r="C81" s="56" t="str">
        <f>(VLOOKUP($A81,'[1]data aktuální'!$A$1:$DI$10000,7,0))</f>
        <v>TIMBER PRODUCTION s.r.o.</v>
      </c>
      <c r="D81" s="56" t="str">
        <f>IF((VLOOKUP($A81,'[1]data aktuální'!$A$1:$DI$10000,14,0))=0,"",(VLOOKUP($A81,'[1]data aktuální'!$A$1:$DI$10000,14,0)))</f>
        <v/>
      </c>
      <c r="E81" s="58">
        <f>(VLOOKUP($A81,'[1]data aktuální'!$A$1:$DI$10000,22,0))</f>
        <v>20601</v>
      </c>
      <c r="F81" s="58">
        <f>(VLOOKUP($A81,'[1]data aktuální'!$A$1:$DI$10000,23,0))</f>
        <v>17067</v>
      </c>
      <c r="G81" s="58">
        <f>(VLOOKUP($A81,'[1]data aktuální'!$A$1:$DI$10000,24,0))</f>
        <v>13418</v>
      </c>
      <c r="H81" s="60">
        <f>IF((VLOOKUP($A81,'[1]data aktuální'!$A$1:$DI$10000,27,0))=0,"",(VLOOKUP($A81,'[1]data aktuální'!$A$1:$DI$10000,27,0)))</f>
        <v>25</v>
      </c>
      <c r="I81" s="60">
        <f>IF((VLOOKUP($A81,'[1]data aktuální'!$A$1:$DI$10000,28,0))=0,"",(VLOOKUP($A81,'[1]data aktuální'!$A$1:$DI$10000,28,0)))</f>
        <v>75</v>
      </c>
      <c r="J81" s="60" t="str">
        <f>IF((VLOOKUP($A81,'[1]data aktuální'!$A$1:$DI$10000,29,0))=0,"",(VLOOKUP($A81,'[1]data aktuální'!$A$1:$DI$10000,29,0)))</f>
        <v/>
      </c>
      <c r="K81" s="60" t="str">
        <f>IF((VLOOKUP($A81,'[1]data aktuální'!$A$1:$DI$10000,30,0))=0,"",(VLOOKUP($A81,'[1]data aktuální'!$A$1:$DI$10000,30,0)))</f>
        <v/>
      </c>
      <c r="L81" s="60" t="str">
        <f>IF((VLOOKUP($A81,'[1]data aktuální'!$A$1:$DI$10000,32,0))=0,"",(VLOOKUP($A81,'[1]data aktuální'!$A$1:$DI$10000,32,0)))</f>
        <v/>
      </c>
      <c r="M81" s="60" t="str">
        <f>IF((VLOOKUP($A81,'[1]data aktuální'!$A$1:$DI$10000,33,0))=0,"",(VLOOKUP($A81,'[1]data aktuální'!$A$1:$DI$10000,33,0)))</f>
        <v/>
      </c>
      <c r="N81" s="60" t="str">
        <f>IF((VLOOKUP($A81,'[1]data aktuální'!$A$1:$DI$10000,34,0))=0,"",(VLOOKUP($A81,'[1]data aktuální'!$A$1:$DI$10000,34,0)))</f>
        <v/>
      </c>
      <c r="O81" s="60" t="str">
        <f>IF((VLOOKUP($A81,'[1]data aktuální'!$A$1:$DI$10000,35,0))=0,"",(VLOOKUP($A81,'[1]data aktuální'!$A$1:$DI$10000,35,0)))</f>
        <v/>
      </c>
      <c r="P81" s="60" t="str">
        <f>IF((VLOOKUP($A81,'[1]data aktuální'!$A$1:$DI$10000,37,0))=0,"",(VLOOKUP($A81,'[1]data aktuální'!$A$1:$DI$10000,37,0)))</f>
        <v/>
      </c>
      <c r="Q81" s="60" t="str">
        <f>IF((VLOOKUP($A81,'[1]data aktuální'!$A$1:$DI$10000,38,0))=0,"",(VLOOKUP($A81,'[1]data aktuální'!$A$1:$DI$10000,38,0)))</f>
        <v/>
      </c>
      <c r="R81" s="60" t="str">
        <f>IF((VLOOKUP($A81,'[1]data aktuální'!$A$1:$DI$10000,39,0))=0,"",(VLOOKUP($A81,'[1]data aktuální'!$A$1:$DI$10000,39,0)))</f>
        <v/>
      </c>
      <c r="S81" s="60" t="str">
        <f>IF((VLOOKUP($A81,'[1]data aktuální'!$A$1:$DI$10000,40,0))=0,"",(VLOOKUP($A81,'[1]data aktuální'!$A$1:$DI$10000,40,0)))</f>
        <v/>
      </c>
      <c r="T81" s="60" t="str">
        <f>IF((VLOOKUP($A81,'[1]data aktuální'!$A$1:$DI$10000,42,0))=0,"",(VLOOKUP($A81,'[1]data aktuální'!$A$1:$DI$10000,42,0)))</f>
        <v/>
      </c>
      <c r="U81" s="60" t="str">
        <f>IF((VLOOKUP($A81,'[1]data aktuální'!$A$1:$DI$10000,43,0))=0,"",(VLOOKUP($A81,'[1]data aktuální'!$A$1:$DI$10000,43,0)))</f>
        <v/>
      </c>
      <c r="V81" s="60" t="str">
        <f>IF((VLOOKUP($A81,'[1]data aktuální'!$A$1:$DI$10000,44,0))=0,"",(VLOOKUP($A81,'[1]data aktuální'!$A$1:$DI$10000,44,0)))</f>
        <v/>
      </c>
      <c r="W81" s="60" t="str">
        <f>IF((VLOOKUP($A81,'[1]data aktuální'!$A$1:$DI$10000,45,0))=0,"",(VLOOKUP($A81,'[1]data aktuální'!$A$1:$DI$10000,45,0)))</f>
        <v/>
      </c>
      <c r="X81" s="60" t="str">
        <f>IF((VLOOKUP($A81,'[1]data aktuální'!$A$1:$DI$10000,47,0))=0,"",(VLOOKUP($A81,'[1]data aktuální'!$A$1:$DI$10000,47,0)))</f>
        <v/>
      </c>
      <c r="Y81" s="60" t="str">
        <f>IF((VLOOKUP($A81,'[1]data aktuální'!$A$1:$DI$10000,48,0))=0,"",(VLOOKUP($A81,'[1]data aktuální'!$A$1:$DI$10000,48,0)))</f>
        <v/>
      </c>
      <c r="Z81" s="60" t="str">
        <f>IF((VLOOKUP($A81,'[1]data aktuální'!$A$1:$DI$10000,49,0))=0,"",(VLOOKUP($A81,'[1]data aktuální'!$A$1:$DI$10000,49,0)))</f>
        <v/>
      </c>
      <c r="AA81" s="60" t="str">
        <f>IF((VLOOKUP($A81,'[1]data aktuální'!$A$1:$DI$10000,50,0))=0,"",(VLOOKUP($A81,'[1]data aktuální'!$A$1:$DI$10000,50,0)))</f>
        <v/>
      </c>
      <c r="AB81" s="60" t="str">
        <f>IF((VLOOKUP($A81,'[1]data aktuální'!$A$1:$DI$10000,52,0))=0,"",(VLOOKUP($A81,'[1]data aktuální'!$A$1:$DI$10000,52,0)))</f>
        <v/>
      </c>
      <c r="AC81" s="60" t="str">
        <f>IF((VLOOKUP($A81,'[1]data aktuální'!$A$1:$DI$10000,53,0))=0,"",(VLOOKUP($A81,'[1]data aktuální'!$A$1:$DI$10000,53,0)))</f>
        <v/>
      </c>
      <c r="AD81" s="60" t="str">
        <f>IF((VLOOKUP($A81,'[1]data aktuální'!$A$1:$DI$10000,54,0))=0,"",(VLOOKUP($A81,'[1]data aktuální'!$A$1:$DI$10000,54,0)))</f>
        <v/>
      </c>
      <c r="AE81" s="60" t="str">
        <f>IF((VLOOKUP($A81,'[1]data aktuální'!$A$1:$DI$10000,55,0))=0,"",(VLOOKUP($A81,'[1]data aktuální'!$A$1:$DI$10000,55,0)))</f>
        <v/>
      </c>
      <c r="AF81" s="60" t="str">
        <f>IF((VLOOKUP($A81,'[1]data aktuální'!$A$1:$DI$10000,57,0))=0,"",(VLOOKUP($A81,'[1]data aktuální'!$A$1:$DI$10000,57,0)))</f>
        <v/>
      </c>
      <c r="AG81" s="60" t="str">
        <f>IF((VLOOKUP($A81,'[1]data aktuální'!$A$1:$DI$10000,58,0))=0,"",(VLOOKUP($A81,'[1]data aktuální'!$A$1:$DI$10000,58,0)))</f>
        <v/>
      </c>
      <c r="AH81" s="60" t="str">
        <f>IF((VLOOKUP($A81,'[1]data aktuální'!$A$1:$DI$10000,59,0))=0,"",(VLOOKUP($A81,'[1]data aktuální'!$A$1:$DI$10000,59,0)))</f>
        <v/>
      </c>
      <c r="AI81" s="60" t="str">
        <f>IF((VLOOKUP($A81,'[1]data aktuální'!$A$1:$DI$10000,60,0))=0,"",(VLOOKUP($A81,'[1]data aktuální'!$A$1:$DI$10000,60,0)))</f>
        <v/>
      </c>
      <c r="AJ81" s="60" t="str">
        <f>IF((VLOOKUP($A81,'[1]data aktuální'!$A$1:$DI$10000,62,0))=0,"",(VLOOKUP($A81,'[1]data aktuální'!$A$1:$DI$10000,62,0)))</f>
        <v/>
      </c>
      <c r="AK81" s="60" t="str">
        <f>IF((VLOOKUP($A81,'[1]data aktuální'!$A$1:$DI$10000,63,0))=0,"",(VLOOKUP($A81,'[1]data aktuální'!$A$1:$DI$10000,63,0)))</f>
        <v/>
      </c>
      <c r="AL81" s="60" t="str">
        <f>IF((VLOOKUP($A81,'[1]data aktuální'!$A$1:$DI$10000,64,0))=0,"",(VLOOKUP($A81,'[1]data aktuální'!$A$1:$DI$10000,64,0)))</f>
        <v/>
      </c>
      <c r="AM81" s="60" t="str">
        <f>IF((VLOOKUP($A81,'[1]data aktuální'!$A$1:$DI$10000,65,0))=0,"",(VLOOKUP($A81,'[1]data aktuální'!$A$1:$DI$10000,65,0)))</f>
        <v/>
      </c>
      <c r="AN81" s="56" t="str">
        <f>VLOOKUP(A81,'[1]data aktuální'!$A$2:$DI$10000,113,0)</f>
        <v>10-20 tis.m3</v>
      </c>
    </row>
    <row r="82" spans="1:40" s="36" customFormat="1" x14ac:dyDescent="0.25">
      <c r="A82" s="36">
        <v>368</v>
      </c>
      <c r="B82" s="53" t="str">
        <f>(VLOOKUP($A82,'[1]data aktuální'!$A$1:$DI$10000,3,0))</f>
        <v>28117760</v>
      </c>
      <c r="C82" s="55" t="str">
        <f>(VLOOKUP($A82,'[1]data aktuální'!$A$1:$DI$10000,7,0))</f>
        <v>VH les s.r.o.</v>
      </c>
      <c r="D82" s="55" t="str">
        <f>IF((VLOOKUP($A82,'[1]data aktuální'!$A$1:$DI$10000,14,0))=0,"",(VLOOKUP($A82,'[1]data aktuální'!$A$1:$DI$10000,14,0)))</f>
        <v/>
      </c>
      <c r="E82" s="57">
        <f>(VLOOKUP($A82,'[1]data aktuální'!$A$1:$DI$10000,22,0))</f>
        <v>13492</v>
      </c>
      <c r="F82" s="57">
        <f>(VLOOKUP($A82,'[1]data aktuální'!$A$1:$DI$10000,23,0))</f>
        <v>15877</v>
      </c>
      <c r="G82" s="57">
        <f>(VLOOKUP($A82,'[1]data aktuální'!$A$1:$DI$10000,24,0))</f>
        <v>13334</v>
      </c>
      <c r="H82" s="59">
        <f>IF((VLOOKUP($A82,'[1]data aktuální'!$A$1:$DI$10000,27,0))=0,"",(VLOOKUP($A82,'[1]data aktuální'!$A$1:$DI$10000,27,0)))</f>
        <v>10</v>
      </c>
      <c r="I82" s="59" t="str">
        <f>IF((VLOOKUP($A82,'[1]data aktuální'!$A$1:$DI$10000,28,0))=0,"",(VLOOKUP($A82,'[1]data aktuální'!$A$1:$DI$10000,28,0)))</f>
        <v/>
      </c>
      <c r="J82" s="59" t="str">
        <f>IF((VLOOKUP($A82,'[1]data aktuální'!$A$1:$DI$10000,29,0))=0,"",(VLOOKUP($A82,'[1]data aktuální'!$A$1:$DI$10000,29,0)))</f>
        <v/>
      </c>
      <c r="K82" s="59" t="str">
        <f>IF((VLOOKUP($A82,'[1]data aktuální'!$A$1:$DI$10000,30,0))=0,"",(VLOOKUP($A82,'[1]data aktuální'!$A$1:$DI$10000,30,0)))</f>
        <v/>
      </c>
      <c r="L82" s="59">
        <f>IF((VLOOKUP($A82,'[1]data aktuální'!$A$1:$DI$10000,32,0))=0,"",(VLOOKUP($A82,'[1]data aktuální'!$A$1:$DI$10000,32,0)))</f>
        <v>20</v>
      </c>
      <c r="M82" s="59" t="str">
        <f>IF((VLOOKUP($A82,'[1]data aktuální'!$A$1:$DI$10000,33,0))=0,"",(VLOOKUP($A82,'[1]data aktuální'!$A$1:$DI$10000,33,0)))</f>
        <v/>
      </c>
      <c r="N82" s="59" t="str">
        <f>IF((VLOOKUP($A82,'[1]data aktuální'!$A$1:$DI$10000,34,0))=0,"",(VLOOKUP($A82,'[1]data aktuální'!$A$1:$DI$10000,34,0)))</f>
        <v/>
      </c>
      <c r="O82" s="59" t="str">
        <f>IF((VLOOKUP($A82,'[1]data aktuální'!$A$1:$DI$10000,35,0))=0,"",(VLOOKUP($A82,'[1]data aktuální'!$A$1:$DI$10000,35,0)))</f>
        <v/>
      </c>
      <c r="P82" s="59" t="str">
        <f>IF((VLOOKUP($A82,'[1]data aktuální'!$A$1:$DI$10000,37,0))=0,"",(VLOOKUP($A82,'[1]data aktuální'!$A$1:$DI$10000,37,0)))</f>
        <v/>
      </c>
      <c r="Q82" s="59" t="str">
        <f>IF((VLOOKUP($A82,'[1]data aktuální'!$A$1:$DI$10000,38,0))=0,"",(VLOOKUP($A82,'[1]data aktuální'!$A$1:$DI$10000,38,0)))</f>
        <v/>
      </c>
      <c r="R82" s="59" t="str">
        <f>IF((VLOOKUP($A82,'[1]data aktuální'!$A$1:$DI$10000,39,0))=0,"",(VLOOKUP($A82,'[1]data aktuální'!$A$1:$DI$10000,39,0)))</f>
        <v/>
      </c>
      <c r="S82" s="59" t="str">
        <f>IF((VLOOKUP($A82,'[1]data aktuální'!$A$1:$DI$10000,40,0))=0,"",(VLOOKUP($A82,'[1]data aktuální'!$A$1:$DI$10000,40,0)))</f>
        <v/>
      </c>
      <c r="T82" s="59" t="str">
        <f>IF((VLOOKUP($A82,'[1]data aktuální'!$A$1:$DI$10000,42,0))=0,"",(VLOOKUP($A82,'[1]data aktuální'!$A$1:$DI$10000,42,0)))</f>
        <v/>
      </c>
      <c r="U82" s="59" t="str">
        <f>IF((VLOOKUP($A82,'[1]data aktuální'!$A$1:$DI$10000,43,0))=0,"",(VLOOKUP($A82,'[1]data aktuální'!$A$1:$DI$10000,43,0)))</f>
        <v/>
      </c>
      <c r="V82" s="59" t="str">
        <f>IF((VLOOKUP($A82,'[1]data aktuální'!$A$1:$DI$10000,44,0))=0,"",(VLOOKUP($A82,'[1]data aktuální'!$A$1:$DI$10000,44,0)))</f>
        <v/>
      </c>
      <c r="W82" s="59" t="str">
        <f>IF((VLOOKUP($A82,'[1]data aktuální'!$A$1:$DI$10000,45,0))=0,"",(VLOOKUP($A82,'[1]data aktuální'!$A$1:$DI$10000,45,0)))</f>
        <v/>
      </c>
      <c r="X82" s="59" t="str">
        <f>IF((VLOOKUP($A82,'[1]data aktuální'!$A$1:$DI$10000,47,0))=0,"",(VLOOKUP($A82,'[1]data aktuální'!$A$1:$DI$10000,47,0)))</f>
        <v/>
      </c>
      <c r="Y82" s="59" t="str">
        <f>IF((VLOOKUP($A82,'[1]data aktuální'!$A$1:$DI$10000,48,0))=0,"",(VLOOKUP($A82,'[1]data aktuální'!$A$1:$DI$10000,48,0)))</f>
        <v/>
      </c>
      <c r="Z82" s="59" t="str">
        <f>IF((VLOOKUP($A82,'[1]data aktuální'!$A$1:$DI$10000,49,0))=0,"",(VLOOKUP($A82,'[1]data aktuální'!$A$1:$DI$10000,49,0)))</f>
        <v/>
      </c>
      <c r="AA82" s="59" t="str">
        <f>IF((VLOOKUP($A82,'[1]data aktuální'!$A$1:$DI$10000,50,0))=0,"",(VLOOKUP($A82,'[1]data aktuální'!$A$1:$DI$10000,50,0)))</f>
        <v/>
      </c>
      <c r="AB82" s="59" t="str">
        <f>IF((VLOOKUP($A82,'[1]data aktuální'!$A$1:$DI$10000,52,0))=0,"",(VLOOKUP($A82,'[1]data aktuální'!$A$1:$DI$10000,52,0)))</f>
        <v/>
      </c>
      <c r="AC82" s="59" t="str">
        <f>IF((VLOOKUP($A82,'[1]data aktuální'!$A$1:$DI$10000,53,0))=0,"",(VLOOKUP($A82,'[1]data aktuální'!$A$1:$DI$10000,53,0)))</f>
        <v/>
      </c>
      <c r="AD82" s="59" t="str">
        <f>IF((VLOOKUP($A82,'[1]data aktuální'!$A$1:$DI$10000,54,0))=0,"",(VLOOKUP($A82,'[1]data aktuální'!$A$1:$DI$10000,54,0)))</f>
        <v/>
      </c>
      <c r="AE82" s="59" t="str">
        <f>IF((VLOOKUP($A82,'[1]data aktuální'!$A$1:$DI$10000,55,0))=0,"",(VLOOKUP($A82,'[1]data aktuální'!$A$1:$DI$10000,55,0)))</f>
        <v/>
      </c>
      <c r="AF82" s="59">
        <f>IF((VLOOKUP($A82,'[1]data aktuální'!$A$1:$DI$10000,57,0))=0,"",(VLOOKUP($A82,'[1]data aktuální'!$A$1:$DI$10000,57,0)))</f>
        <v>70</v>
      </c>
      <c r="AG82" s="59" t="str">
        <f>IF((VLOOKUP($A82,'[1]data aktuální'!$A$1:$DI$10000,58,0))=0,"",(VLOOKUP($A82,'[1]data aktuální'!$A$1:$DI$10000,58,0)))</f>
        <v/>
      </c>
      <c r="AH82" s="59" t="str">
        <f>IF((VLOOKUP($A82,'[1]data aktuální'!$A$1:$DI$10000,59,0))=0,"",(VLOOKUP($A82,'[1]data aktuální'!$A$1:$DI$10000,59,0)))</f>
        <v/>
      </c>
      <c r="AI82" s="59" t="str">
        <f>IF((VLOOKUP($A82,'[1]data aktuální'!$A$1:$DI$10000,60,0))=0,"",(VLOOKUP($A82,'[1]data aktuální'!$A$1:$DI$10000,60,0)))</f>
        <v/>
      </c>
      <c r="AJ82" s="59" t="str">
        <f>IF((VLOOKUP($A82,'[1]data aktuální'!$A$1:$DI$10000,62,0))=0,"",(VLOOKUP($A82,'[1]data aktuální'!$A$1:$DI$10000,62,0)))</f>
        <v/>
      </c>
      <c r="AK82" s="59" t="str">
        <f>IF((VLOOKUP($A82,'[1]data aktuální'!$A$1:$DI$10000,63,0))=0,"",(VLOOKUP($A82,'[1]data aktuální'!$A$1:$DI$10000,63,0)))</f>
        <v/>
      </c>
      <c r="AL82" s="59" t="str">
        <f>IF((VLOOKUP($A82,'[1]data aktuální'!$A$1:$DI$10000,64,0))=0,"",(VLOOKUP($A82,'[1]data aktuální'!$A$1:$DI$10000,64,0)))</f>
        <v/>
      </c>
      <c r="AM82" s="59" t="str">
        <f>IF((VLOOKUP($A82,'[1]data aktuální'!$A$1:$DI$10000,65,0))=0,"",(VLOOKUP($A82,'[1]data aktuální'!$A$1:$DI$10000,65,0)))</f>
        <v/>
      </c>
      <c r="AN82" s="55" t="str">
        <f>VLOOKUP(A82,'[1]data aktuální'!$A$2:$DI$10000,113,0)</f>
        <v>10-20 tis.m3</v>
      </c>
    </row>
    <row r="83" spans="1:40" x14ac:dyDescent="0.25">
      <c r="A83" s="74">
        <v>283</v>
      </c>
      <c r="B83" s="54" t="str">
        <f>(VLOOKUP($A83,'[1]data aktuální'!$A$1:$DI$10000,3,0))</f>
        <v>63444135</v>
      </c>
      <c r="C83" s="56" t="str">
        <f>(VLOOKUP($A83,'[1]data aktuální'!$A$1:$DI$10000,7,0))</f>
        <v>RADIM BÁBÍČEK</v>
      </c>
      <c r="D83" s="56" t="str">
        <f>IF((VLOOKUP($A83,'[1]data aktuální'!$A$1:$DI$10000,14,0))=0,"",(VLOOKUP($A83,'[1]data aktuální'!$A$1:$DI$10000,14,0)))</f>
        <v/>
      </c>
      <c r="E83" s="58">
        <f>(VLOOKUP($A83,'[1]data aktuální'!$A$1:$DI$10000,22,0))</f>
        <v>10000</v>
      </c>
      <c r="F83" s="58">
        <f>(VLOOKUP($A83,'[1]data aktuální'!$A$1:$DI$10000,23,0))</f>
        <v>12000</v>
      </c>
      <c r="G83" s="58">
        <f>(VLOOKUP($A83,'[1]data aktuální'!$A$1:$DI$10000,24,0))</f>
        <v>13000</v>
      </c>
      <c r="H83" s="60" t="str">
        <f>IF((VLOOKUP($A83,'[1]data aktuální'!$A$1:$DI$10000,27,0))=0,"",(VLOOKUP($A83,'[1]data aktuální'!$A$1:$DI$10000,27,0)))</f>
        <v/>
      </c>
      <c r="I83" s="60" t="str">
        <f>IF((VLOOKUP($A83,'[1]data aktuální'!$A$1:$DI$10000,28,0))=0,"",(VLOOKUP($A83,'[1]data aktuální'!$A$1:$DI$10000,28,0)))</f>
        <v/>
      </c>
      <c r="J83" s="60" t="str">
        <f>IF((VLOOKUP($A83,'[1]data aktuální'!$A$1:$DI$10000,29,0))=0,"",(VLOOKUP($A83,'[1]data aktuální'!$A$1:$DI$10000,29,0)))</f>
        <v/>
      </c>
      <c r="K83" s="60" t="str">
        <f>IF((VLOOKUP($A83,'[1]data aktuální'!$A$1:$DI$10000,30,0))=0,"",(VLOOKUP($A83,'[1]data aktuální'!$A$1:$DI$10000,30,0)))</f>
        <v/>
      </c>
      <c r="L83" s="60" t="str">
        <f>IF((VLOOKUP($A83,'[1]data aktuální'!$A$1:$DI$10000,32,0))=0,"",(VLOOKUP($A83,'[1]data aktuální'!$A$1:$DI$10000,32,0)))</f>
        <v/>
      </c>
      <c r="M83" s="60" t="str">
        <f>IF((VLOOKUP($A83,'[1]data aktuální'!$A$1:$DI$10000,33,0))=0,"",(VLOOKUP($A83,'[1]data aktuální'!$A$1:$DI$10000,33,0)))</f>
        <v/>
      </c>
      <c r="N83" s="60" t="str">
        <f>IF((VLOOKUP($A83,'[1]data aktuální'!$A$1:$DI$10000,34,0))=0,"",(VLOOKUP($A83,'[1]data aktuální'!$A$1:$DI$10000,34,0)))</f>
        <v/>
      </c>
      <c r="O83" s="60" t="str">
        <f>IF((VLOOKUP($A83,'[1]data aktuální'!$A$1:$DI$10000,35,0))=0,"",(VLOOKUP($A83,'[1]data aktuální'!$A$1:$DI$10000,35,0)))</f>
        <v/>
      </c>
      <c r="P83" s="60" t="str">
        <f>IF((VLOOKUP($A83,'[1]data aktuální'!$A$1:$DI$10000,37,0))=0,"",(VLOOKUP($A83,'[1]data aktuální'!$A$1:$DI$10000,37,0)))</f>
        <v/>
      </c>
      <c r="Q83" s="60" t="str">
        <f>IF((VLOOKUP($A83,'[1]data aktuální'!$A$1:$DI$10000,38,0))=0,"",(VLOOKUP($A83,'[1]data aktuální'!$A$1:$DI$10000,38,0)))</f>
        <v/>
      </c>
      <c r="R83" s="60" t="str">
        <f>IF((VLOOKUP($A83,'[1]data aktuální'!$A$1:$DI$10000,39,0))=0,"",(VLOOKUP($A83,'[1]data aktuální'!$A$1:$DI$10000,39,0)))</f>
        <v/>
      </c>
      <c r="S83" s="60" t="str">
        <f>IF((VLOOKUP($A83,'[1]data aktuální'!$A$1:$DI$10000,40,0))=0,"",(VLOOKUP($A83,'[1]data aktuální'!$A$1:$DI$10000,40,0)))</f>
        <v/>
      </c>
      <c r="T83" s="60" t="str">
        <f>IF((VLOOKUP($A83,'[1]data aktuální'!$A$1:$DI$10000,42,0))=0,"",(VLOOKUP($A83,'[1]data aktuální'!$A$1:$DI$10000,42,0)))</f>
        <v/>
      </c>
      <c r="U83" s="60" t="str">
        <f>IF((VLOOKUP($A83,'[1]data aktuální'!$A$1:$DI$10000,43,0))=0,"",(VLOOKUP($A83,'[1]data aktuální'!$A$1:$DI$10000,43,0)))</f>
        <v/>
      </c>
      <c r="V83" s="60" t="str">
        <f>IF((VLOOKUP($A83,'[1]data aktuální'!$A$1:$DI$10000,44,0))=0,"",(VLOOKUP($A83,'[1]data aktuální'!$A$1:$DI$10000,44,0)))</f>
        <v/>
      </c>
      <c r="W83" s="60" t="str">
        <f>IF((VLOOKUP($A83,'[1]data aktuální'!$A$1:$DI$10000,45,0))=0,"",(VLOOKUP($A83,'[1]data aktuální'!$A$1:$DI$10000,45,0)))</f>
        <v/>
      </c>
      <c r="X83" s="60">
        <f>IF((VLOOKUP($A83,'[1]data aktuální'!$A$1:$DI$10000,47,0))=0,"",(VLOOKUP($A83,'[1]data aktuální'!$A$1:$DI$10000,47,0)))</f>
        <v>25</v>
      </c>
      <c r="Y83" s="60" t="str">
        <f>IF((VLOOKUP($A83,'[1]data aktuální'!$A$1:$DI$10000,48,0))=0,"",(VLOOKUP($A83,'[1]data aktuální'!$A$1:$DI$10000,48,0)))</f>
        <v/>
      </c>
      <c r="Z83" s="60" t="str">
        <f>IF((VLOOKUP($A83,'[1]data aktuální'!$A$1:$DI$10000,49,0))=0,"",(VLOOKUP($A83,'[1]data aktuální'!$A$1:$DI$10000,49,0)))</f>
        <v/>
      </c>
      <c r="AA83" s="60" t="str">
        <f>IF((VLOOKUP($A83,'[1]data aktuální'!$A$1:$DI$10000,50,0))=0,"",(VLOOKUP($A83,'[1]data aktuální'!$A$1:$DI$10000,50,0)))</f>
        <v/>
      </c>
      <c r="AB83" s="60" t="str">
        <f>IF((VLOOKUP($A83,'[1]data aktuální'!$A$1:$DI$10000,52,0))=0,"",(VLOOKUP($A83,'[1]data aktuální'!$A$1:$DI$10000,52,0)))</f>
        <v/>
      </c>
      <c r="AC83" s="60" t="str">
        <f>IF((VLOOKUP($A83,'[1]data aktuální'!$A$1:$DI$10000,53,0))=0,"",(VLOOKUP($A83,'[1]data aktuální'!$A$1:$DI$10000,53,0)))</f>
        <v/>
      </c>
      <c r="AD83" s="60" t="str">
        <f>IF((VLOOKUP($A83,'[1]data aktuální'!$A$1:$DI$10000,54,0))=0,"",(VLOOKUP($A83,'[1]data aktuální'!$A$1:$DI$10000,54,0)))</f>
        <v/>
      </c>
      <c r="AE83" s="60" t="str">
        <f>IF((VLOOKUP($A83,'[1]data aktuální'!$A$1:$DI$10000,55,0))=0,"",(VLOOKUP($A83,'[1]data aktuální'!$A$1:$DI$10000,55,0)))</f>
        <v/>
      </c>
      <c r="AF83" s="60">
        <f>IF((VLOOKUP($A83,'[1]data aktuální'!$A$1:$DI$10000,57,0))=0,"",(VLOOKUP($A83,'[1]data aktuální'!$A$1:$DI$10000,57,0)))</f>
        <v>53</v>
      </c>
      <c r="AG83" s="60" t="str">
        <f>IF((VLOOKUP($A83,'[1]data aktuální'!$A$1:$DI$10000,58,0))=0,"",(VLOOKUP($A83,'[1]data aktuální'!$A$1:$DI$10000,58,0)))</f>
        <v/>
      </c>
      <c r="AH83" s="60" t="str">
        <f>IF((VLOOKUP($A83,'[1]data aktuální'!$A$1:$DI$10000,59,0))=0,"",(VLOOKUP($A83,'[1]data aktuální'!$A$1:$DI$10000,59,0)))</f>
        <v/>
      </c>
      <c r="AI83" s="60" t="str">
        <f>IF((VLOOKUP($A83,'[1]data aktuální'!$A$1:$DI$10000,60,0))=0,"",(VLOOKUP($A83,'[1]data aktuální'!$A$1:$DI$10000,60,0)))</f>
        <v/>
      </c>
      <c r="AJ83" s="60">
        <f>IF((VLOOKUP($A83,'[1]data aktuální'!$A$1:$DI$10000,62,0))=0,"",(VLOOKUP($A83,'[1]data aktuální'!$A$1:$DI$10000,62,0)))</f>
        <v>22</v>
      </c>
      <c r="AK83" s="60" t="str">
        <f>IF((VLOOKUP($A83,'[1]data aktuální'!$A$1:$DI$10000,63,0))=0,"",(VLOOKUP($A83,'[1]data aktuální'!$A$1:$DI$10000,63,0)))</f>
        <v/>
      </c>
      <c r="AL83" s="60" t="str">
        <f>IF((VLOOKUP($A83,'[1]data aktuální'!$A$1:$DI$10000,64,0))=0,"",(VLOOKUP($A83,'[1]data aktuální'!$A$1:$DI$10000,64,0)))</f>
        <v/>
      </c>
      <c r="AM83" s="60" t="str">
        <f>IF((VLOOKUP($A83,'[1]data aktuální'!$A$1:$DI$10000,65,0))=0,"",(VLOOKUP($A83,'[1]data aktuální'!$A$1:$DI$10000,65,0)))</f>
        <v/>
      </c>
      <c r="AN83" s="56" t="str">
        <f>VLOOKUP(A83,'[1]data aktuální'!$A$2:$DI$10000,113,0)</f>
        <v>10-20 tis.m3</v>
      </c>
    </row>
    <row r="84" spans="1:40" s="36" customFormat="1" x14ac:dyDescent="0.25">
      <c r="A84" s="36">
        <v>214</v>
      </c>
      <c r="B84" s="53" t="str">
        <f>(VLOOKUP($A84,'[1]data aktuální'!$A$1:$DI$10000,3,0))</f>
        <v>28568664</v>
      </c>
      <c r="C84" s="55" t="str">
        <f>(VLOOKUP($A84,'[1]data aktuální'!$A$1:$DI$10000,7,0))</f>
        <v>PILA CIGNA, s.r.o.</v>
      </c>
      <c r="D84" s="55" t="str">
        <f>IF((VLOOKUP($A84,'[1]data aktuální'!$A$1:$DI$10000,14,0))=0,"",(VLOOKUP($A84,'[1]data aktuální'!$A$1:$DI$10000,14,0)))</f>
        <v/>
      </c>
      <c r="E84" s="57">
        <f>(VLOOKUP($A84,'[1]data aktuální'!$A$1:$DI$10000,22,0))</f>
        <v>9300</v>
      </c>
      <c r="F84" s="57">
        <f>(VLOOKUP($A84,'[1]data aktuální'!$A$1:$DI$10000,23,0))</f>
        <v>10800</v>
      </c>
      <c r="G84" s="57">
        <f>(VLOOKUP($A84,'[1]data aktuální'!$A$1:$DI$10000,24,0))</f>
        <v>12500</v>
      </c>
      <c r="H84" s="59">
        <f>IF((VLOOKUP($A84,'[1]data aktuální'!$A$1:$DI$10000,27,0))=0,"",(VLOOKUP($A84,'[1]data aktuální'!$A$1:$DI$10000,27,0)))</f>
        <v>42</v>
      </c>
      <c r="I84" s="59">
        <f>IF((VLOOKUP($A84,'[1]data aktuální'!$A$1:$DI$10000,28,0))=0,"",(VLOOKUP($A84,'[1]data aktuální'!$A$1:$DI$10000,28,0)))</f>
        <v>40</v>
      </c>
      <c r="J84" s="59" t="str">
        <f>IF((VLOOKUP($A84,'[1]data aktuální'!$A$1:$DI$10000,29,0))=0,"",(VLOOKUP($A84,'[1]data aktuální'!$A$1:$DI$10000,29,0)))</f>
        <v/>
      </c>
      <c r="K84" s="59" t="str">
        <f>IF((VLOOKUP($A84,'[1]data aktuální'!$A$1:$DI$10000,30,0))=0,"",(VLOOKUP($A84,'[1]data aktuální'!$A$1:$DI$10000,30,0)))</f>
        <v/>
      </c>
      <c r="L84" s="59" t="str">
        <f>IF((VLOOKUP($A84,'[1]data aktuální'!$A$1:$DI$10000,32,0))=0,"",(VLOOKUP($A84,'[1]data aktuální'!$A$1:$DI$10000,32,0)))</f>
        <v/>
      </c>
      <c r="M84" s="59" t="str">
        <f>IF((VLOOKUP($A84,'[1]data aktuální'!$A$1:$DI$10000,33,0))=0,"",(VLOOKUP($A84,'[1]data aktuální'!$A$1:$DI$10000,33,0)))</f>
        <v/>
      </c>
      <c r="N84" s="59" t="str">
        <f>IF((VLOOKUP($A84,'[1]data aktuální'!$A$1:$DI$10000,34,0))=0,"",(VLOOKUP($A84,'[1]data aktuální'!$A$1:$DI$10000,34,0)))</f>
        <v/>
      </c>
      <c r="O84" s="59" t="str">
        <f>IF((VLOOKUP($A84,'[1]data aktuální'!$A$1:$DI$10000,35,0))=0,"",(VLOOKUP($A84,'[1]data aktuální'!$A$1:$DI$10000,35,0)))</f>
        <v/>
      </c>
      <c r="P84" s="59">
        <f>IF((VLOOKUP($A84,'[1]data aktuální'!$A$1:$DI$10000,37,0))=0,"",(VLOOKUP($A84,'[1]data aktuální'!$A$1:$DI$10000,37,0)))</f>
        <v>10</v>
      </c>
      <c r="Q84" s="59">
        <f>IF((VLOOKUP($A84,'[1]data aktuální'!$A$1:$DI$10000,38,0))=0,"",(VLOOKUP($A84,'[1]data aktuální'!$A$1:$DI$10000,38,0)))</f>
        <v>5</v>
      </c>
      <c r="R84" s="59" t="str">
        <f>IF((VLOOKUP($A84,'[1]data aktuální'!$A$1:$DI$10000,39,0))=0,"",(VLOOKUP($A84,'[1]data aktuální'!$A$1:$DI$10000,39,0)))</f>
        <v/>
      </c>
      <c r="S84" s="59" t="str">
        <f>IF((VLOOKUP($A84,'[1]data aktuální'!$A$1:$DI$10000,40,0))=0,"",(VLOOKUP($A84,'[1]data aktuální'!$A$1:$DI$10000,40,0)))</f>
        <v/>
      </c>
      <c r="T84" s="59" t="str">
        <f>IF((VLOOKUP($A84,'[1]data aktuální'!$A$1:$DI$10000,42,0))=0,"",(VLOOKUP($A84,'[1]data aktuální'!$A$1:$DI$10000,42,0)))</f>
        <v/>
      </c>
      <c r="U84" s="59">
        <f>IF((VLOOKUP($A84,'[1]data aktuální'!$A$1:$DI$10000,43,0))=0,"",(VLOOKUP($A84,'[1]data aktuální'!$A$1:$DI$10000,43,0)))</f>
        <v>1</v>
      </c>
      <c r="V84" s="59" t="str">
        <f>IF((VLOOKUP($A84,'[1]data aktuální'!$A$1:$DI$10000,44,0))=0,"",(VLOOKUP($A84,'[1]data aktuální'!$A$1:$DI$10000,44,0)))</f>
        <v/>
      </c>
      <c r="W84" s="59" t="str">
        <f>IF((VLOOKUP($A84,'[1]data aktuální'!$A$1:$DI$10000,45,0))=0,"",(VLOOKUP($A84,'[1]data aktuální'!$A$1:$DI$10000,45,0)))</f>
        <v/>
      </c>
      <c r="X84" s="59" t="str">
        <f>IF((VLOOKUP($A84,'[1]data aktuální'!$A$1:$DI$10000,47,0))=0,"",(VLOOKUP($A84,'[1]data aktuální'!$A$1:$DI$10000,47,0)))</f>
        <v/>
      </c>
      <c r="Y84" s="59">
        <f>IF((VLOOKUP($A84,'[1]data aktuální'!$A$1:$DI$10000,48,0))=0,"",(VLOOKUP($A84,'[1]data aktuální'!$A$1:$DI$10000,48,0)))</f>
        <v>2</v>
      </c>
      <c r="Z84" s="59" t="str">
        <f>IF((VLOOKUP($A84,'[1]data aktuální'!$A$1:$DI$10000,49,0))=0,"",(VLOOKUP($A84,'[1]data aktuální'!$A$1:$DI$10000,49,0)))</f>
        <v/>
      </c>
      <c r="AA84" s="59" t="str">
        <f>IF((VLOOKUP($A84,'[1]data aktuální'!$A$1:$DI$10000,50,0))=0,"",(VLOOKUP($A84,'[1]data aktuální'!$A$1:$DI$10000,50,0)))</f>
        <v/>
      </c>
      <c r="AB84" s="59" t="str">
        <f>IF((VLOOKUP($A84,'[1]data aktuální'!$A$1:$DI$10000,52,0))=0,"",(VLOOKUP($A84,'[1]data aktuální'!$A$1:$DI$10000,52,0)))</f>
        <v/>
      </c>
      <c r="AC84" s="59" t="str">
        <f>IF((VLOOKUP($A84,'[1]data aktuální'!$A$1:$DI$10000,53,0))=0,"",(VLOOKUP($A84,'[1]data aktuální'!$A$1:$DI$10000,53,0)))</f>
        <v/>
      </c>
      <c r="AD84" s="59" t="str">
        <f>IF((VLOOKUP($A84,'[1]data aktuální'!$A$1:$DI$10000,54,0))=0,"",(VLOOKUP($A84,'[1]data aktuální'!$A$1:$DI$10000,54,0)))</f>
        <v/>
      </c>
      <c r="AE84" s="59" t="str">
        <f>IF((VLOOKUP($A84,'[1]data aktuální'!$A$1:$DI$10000,55,0))=0,"",(VLOOKUP($A84,'[1]data aktuální'!$A$1:$DI$10000,55,0)))</f>
        <v/>
      </c>
      <c r="AF84" s="59" t="str">
        <f>IF((VLOOKUP($A84,'[1]data aktuální'!$A$1:$DI$10000,57,0))=0,"",(VLOOKUP($A84,'[1]data aktuální'!$A$1:$DI$10000,57,0)))</f>
        <v/>
      </c>
      <c r="AG84" s="59" t="str">
        <f>IF((VLOOKUP($A84,'[1]data aktuální'!$A$1:$DI$10000,58,0))=0,"",(VLOOKUP($A84,'[1]data aktuální'!$A$1:$DI$10000,58,0)))</f>
        <v/>
      </c>
      <c r="AH84" s="59" t="str">
        <f>IF((VLOOKUP($A84,'[1]data aktuální'!$A$1:$DI$10000,59,0))=0,"",(VLOOKUP($A84,'[1]data aktuální'!$A$1:$DI$10000,59,0)))</f>
        <v/>
      </c>
      <c r="AI84" s="59" t="str">
        <f>IF((VLOOKUP($A84,'[1]data aktuální'!$A$1:$DI$10000,60,0))=0,"",(VLOOKUP($A84,'[1]data aktuální'!$A$1:$DI$10000,60,0)))</f>
        <v/>
      </c>
      <c r="AJ84" s="59" t="str">
        <f>IF((VLOOKUP($A84,'[1]data aktuální'!$A$1:$DI$10000,62,0))=0,"",(VLOOKUP($A84,'[1]data aktuální'!$A$1:$DI$10000,62,0)))</f>
        <v/>
      </c>
      <c r="AK84" s="59" t="str">
        <f>IF((VLOOKUP($A84,'[1]data aktuální'!$A$1:$DI$10000,63,0))=0,"",(VLOOKUP($A84,'[1]data aktuální'!$A$1:$DI$10000,63,0)))</f>
        <v/>
      </c>
      <c r="AL84" s="59" t="str">
        <f>IF((VLOOKUP($A84,'[1]data aktuální'!$A$1:$DI$10000,64,0))=0,"",(VLOOKUP($A84,'[1]data aktuální'!$A$1:$DI$10000,64,0)))</f>
        <v/>
      </c>
      <c r="AM84" s="59" t="str">
        <f>IF((VLOOKUP($A84,'[1]data aktuální'!$A$1:$DI$10000,65,0))=0,"",(VLOOKUP($A84,'[1]data aktuální'!$A$1:$DI$10000,65,0)))</f>
        <v/>
      </c>
      <c r="AN84" s="55" t="str">
        <f>VLOOKUP(A84,'[1]data aktuální'!$A$2:$DI$10000,113,0)</f>
        <v>10-20 tis.m3</v>
      </c>
    </row>
    <row r="85" spans="1:40" x14ac:dyDescent="0.25">
      <c r="A85" s="74">
        <v>603</v>
      </c>
      <c r="B85" s="54" t="str">
        <f>(VLOOKUP($A85,'[1]data aktuální'!$A$1:$DI$10000,3,0))</f>
        <v>25218506</v>
      </c>
      <c r="C85" s="56" t="str">
        <f>(VLOOKUP($A85,'[1]data aktuální'!$A$1:$DI$10000,7,0))</f>
        <v>Frisch Holz- Systembau s.r.o.</v>
      </c>
      <c r="D85" s="56" t="str">
        <f>IF((VLOOKUP($A85,'[1]data aktuální'!$A$1:$DI$10000,14,0))=0,"",(VLOOKUP($A85,'[1]data aktuální'!$A$1:$DI$10000,14,0)))</f>
        <v/>
      </c>
      <c r="E85" s="58">
        <f>(VLOOKUP($A85,'[1]data aktuální'!$A$1:$DI$10000,22,0))</f>
        <v>10000</v>
      </c>
      <c r="F85" s="58">
        <f>(VLOOKUP($A85,'[1]data aktuální'!$A$1:$DI$10000,23,0))</f>
        <v>9865</v>
      </c>
      <c r="G85" s="58">
        <f>(VLOOKUP($A85,'[1]data aktuální'!$A$1:$DI$10000,24,0))</f>
        <v>12368</v>
      </c>
      <c r="H85" s="60">
        <f>IF((VLOOKUP($A85,'[1]data aktuální'!$A$1:$DI$10000,27,0))=0,"",(VLOOKUP($A85,'[1]data aktuální'!$A$1:$DI$10000,27,0)))</f>
        <v>27</v>
      </c>
      <c r="I85" s="60">
        <f>IF((VLOOKUP($A85,'[1]data aktuální'!$A$1:$DI$10000,28,0))=0,"",(VLOOKUP($A85,'[1]data aktuální'!$A$1:$DI$10000,28,0)))</f>
        <v>59</v>
      </c>
      <c r="J85" s="60" t="str">
        <f>IF((VLOOKUP($A85,'[1]data aktuální'!$A$1:$DI$10000,29,0))=0,"",(VLOOKUP($A85,'[1]data aktuální'!$A$1:$DI$10000,29,0)))</f>
        <v/>
      </c>
      <c r="K85" s="60" t="str">
        <f>IF((VLOOKUP($A85,'[1]data aktuální'!$A$1:$DI$10000,30,0))=0,"",(VLOOKUP($A85,'[1]data aktuální'!$A$1:$DI$10000,30,0)))</f>
        <v/>
      </c>
      <c r="L85" s="60" t="str">
        <f>IF((VLOOKUP($A85,'[1]data aktuální'!$A$1:$DI$10000,32,0))=0,"",(VLOOKUP($A85,'[1]data aktuální'!$A$1:$DI$10000,32,0)))</f>
        <v/>
      </c>
      <c r="M85" s="60" t="str">
        <f>IF((VLOOKUP($A85,'[1]data aktuální'!$A$1:$DI$10000,33,0))=0,"",(VLOOKUP($A85,'[1]data aktuální'!$A$1:$DI$10000,33,0)))</f>
        <v/>
      </c>
      <c r="N85" s="60" t="str">
        <f>IF((VLOOKUP($A85,'[1]data aktuální'!$A$1:$DI$10000,34,0))=0,"",(VLOOKUP($A85,'[1]data aktuální'!$A$1:$DI$10000,34,0)))</f>
        <v/>
      </c>
      <c r="O85" s="60" t="str">
        <f>IF((VLOOKUP($A85,'[1]data aktuální'!$A$1:$DI$10000,35,0))=0,"",(VLOOKUP($A85,'[1]data aktuální'!$A$1:$DI$10000,35,0)))</f>
        <v/>
      </c>
      <c r="P85" s="60" t="str">
        <f>IF((VLOOKUP($A85,'[1]data aktuální'!$A$1:$DI$10000,37,0))=0,"",(VLOOKUP($A85,'[1]data aktuální'!$A$1:$DI$10000,37,0)))</f>
        <v/>
      </c>
      <c r="Q85" s="60">
        <f>IF((VLOOKUP($A85,'[1]data aktuální'!$A$1:$DI$10000,38,0))=0,"",(VLOOKUP($A85,'[1]data aktuální'!$A$1:$DI$10000,38,0)))</f>
        <v>1</v>
      </c>
      <c r="R85" s="60" t="str">
        <f>IF((VLOOKUP($A85,'[1]data aktuální'!$A$1:$DI$10000,39,0))=0,"",(VLOOKUP($A85,'[1]data aktuální'!$A$1:$DI$10000,39,0)))</f>
        <v/>
      </c>
      <c r="S85" s="60" t="str">
        <f>IF((VLOOKUP($A85,'[1]data aktuální'!$A$1:$DI$10000,40,0))=0,"",(VLOOKUP($A85,'[1]data aktuální'!$A$1:$DI$10000,40,0)))</f>
        <v/>
      </c>
      <c r="T85" s="60" t="str">
        <f>IF((VLOOKUP($A85,'[1]data aktuální'!$A$1:$DI$10000,42,0))=0,"",(VLOOKUP($A85,'[1]data aktuální'!$A$1:$DI$10000,42,0)))</f>
        <v/>
      </c>
      <c r="U85" s="60">
        <f>IF((VLOOKUP($A85,'[1]data aktuální'!$A$1:$DI$10000,43,0))=0,"",(VLOOKUP($A85,'[1]data aktuální'!$A$1:$DI$10000,43,0)))</f>
        <v>7</v>
      </c>
      <c r="V85" s="60" t="str">
        <f>IF((VLOOKUP($A85,'[1]data aktuální'!$A$1:$DI$10000,44,0))=0,"",(VLOOKUP($A85,'[1]data aktuální'!$A$1:$DI$10000,44,0)))</f>
        <v/>
      </c>
      <c r="W85" s="60" t="str">
        <f>IF((VLOOKUP($A85,'[1]data aktuální'!$A$1:$DI$10000,45,0))=0,"",(VLOOKUP($A85,'[1]data aktuální'!$A$1:$DI$10000,45,0)))</f>
        <v/>
      </c>
      <c r="X85" s="60" t="str">
        <f>IF((VLOOKUP($A85,'[1]data aktuální'!$A$1:$DI$10000,47,0))=0,"",(VLOOKUP($A85,'[1]data aktuální'!$A$1:$DI$10000,47,0)))</f>
        <v/>
      </c>
      <c r="Y85" s="60">
        <f>IF((VLOOKUP($A85,'[1]data aktuální'!$A$1:$DI$10000,48,0))=0,"",(VLOOKUP($A85,'[1]data aktuální'!$A$1:$DI$10000,48,0)))</f>
        <v>3</v>
      </c>
      <c r="Z85" s="60" t="str">
        <f>IF((VLOOKUP($A85,'[1]data aktuální'!$A$1:$DI$10000,49,0))=0,"",(VLOOKUP($A85,'[1]data aktuální'!$A$1:$DI$10000,49,0)))</f>
        <v/>
      </c>
      <c r="AA85" s="60" t="str">
        <f>IF((VLOOKUP($A85,'[1]data aktuální'!$A$1:$DI$10000,50,0))=0,"",(VLOOKUP($A85,'[1]data aktuální'!$A$1:$DI$10000,50,0)))</f>
        <v/>
      </c>
      <c r="AB85" s="60" t="str">
        <f>IF((VLOOKUP($A85,'[1]data aktuální'!$A$1:$DI$10000,52,0))=0,"",(VLOOKUP($A85,'[1]data aktuální'!$A$1:$DI$10000,52,0)))</f>
        <v/>
      </c>
      <c r="AC85" s="60" t="str">
        <f>IF((VLOOKUP($A85,'[1]data aktuální'!$A$1:$DI$10000,53,0))=0,"",(VLOOKUP($A85,'[1]data aktuální'!$A$1:$DI$10000,53,0)))</f>
        <v/>
      </c>
      <c r="AD85" s="60" t="str">
        <f>IF((VLOOKUP($A85,'[1]data aktuální'!$A$1:$DI$10000,54,0))=0,"",(VLOOKUP($A85,'[1]data aktuální'!$A$1:$DI$10000,54,0)))</f>
        <v/>
      </c>
      <c r="AE85" s="60" t="str">
        <f>IF((VLOOKUP($A85,'[1]data aktuální'!$A$1:$DI$10000,55,0))=0,"",(VLOOKUP($A85,'[1]data aktuální'!$A$1:$DI$10000,55,0)))</f>
        <v/>
      </c>
      <c r="AF85" s="60" t="str">
        <f>IF((VLOOKUP($A85,'[1]data aktuální'!$A$1:$DI$10000,57,0))=0,"",(VLOOKUP($A85,'[1]data aktuální'!$A$1:$DI$10000,57,0)))</f>
        <v/>
      </c>
      <c r="AG85" s="60" t="str">
        <f>IF((VLOOKUP($A85,'[1]data aktuální'!$A$1:$DI$10000,58,0))=0,"",(VLOOKUP($A85,'[1]data aktuální'!$A$1:$DI$10000,58,0)))</f>
        <v/>
      </c>
      <c r="AH85" s="60" t="str">
        <f>IF((VLOOKUP($A85,'[1]data aktuální'!$A$1:$DI$10000,59,0))=0,"",(VLOOKUP($A85,'[1]data aktuální'!$A$1:$DI$10000,59,0)))</f>
        <v/>
      </c>
      <c r="AI85" s="60" t="str">
        <f>IF((VLOOKUP($A85,'[1]data aktuální'!$A$1:$DI$10000,60,0))=0,"",(VLOOKUP($A85,'[1]data aktuální'!$A$1:$DI$10000,60,0)))</f>
        <v/>
      </c>
      <c r="AJ85" s="60" t="str">
        <f>IF((VLOOKUP($A85,'[1]data aktuální'!$A$1:$DI$10000,62,0))=0,"",(VLOOKUP($A85,'[1]data aktuální'!$A$1:$DI$10000,62,0)))</f>
        <v/>
      </c>
      <c r="AK85" s="60">
        <f>IF((VLOOKUP($A85,'[1]data aktuální'!$A$1:$DI$10000,63,0))=0,"",(VLOOKUP($A85,'[1]data aktuální'!$A$1:$DI$10000,63,0)))</f>
        <v>3</v>
      </c>
      <c r="AL85" s="60" t="str">
        <f>IF((VLOOKUP($A85,'[1]data aktuální'!$A$1:$DI$10000,64,0))=0,"",(VLOOKUP($A85,'[1]data aktuální'!$A$1:$DI$10000,64,0)))</f>
        <v/>
      </c>
      <c r="AM85" s="60" t="str">
        <f>IF((VLOOKUP($A85,'[1]data aktuální'!$A$1:$DI$10000,65,0))=0,"",(VLOOKUP($A85,'[1]data aktuální'!$A$1:$DI$10000,65,0)))</f>
        <v/>
      </c>
      <c r="AN85" s="56" t="str">
        <f>VLOOKUP(A85,'[1]data aktuální'!$A$2:$DI$10000,113,0)</f>
        <v>10-20 tis.m3</v>
      </c>
    </row>
    <row r="86" spans="1:40" s="36" customFormat="1" x14ac:dyDescent="0.25">
      <c r="A86" s="36">
        <v>417</v>
      </c>
      <c r="B86" s="53" t="str">
        <f>(VLOOKUP($A86,'[1]data aktuální'!$A$1:$DI$10000,3,0))</f>
        <v>17843677</v>
      </c>
      <c r="C86" s="55" t="str">
        <f>(VLOOKUP($A86,'[1]data aktuální'!$A$1:$DI$10000,7,0))</f>
        <v>SVOL obchodní s.r.o.</v>
      </c>
      <c r="D86" s="55" t="str">
        <f>IF((VLOOKUP($A86,'[1]data aktuální'!$A$1:$DI$10000,14,0))=0,"",(VLOOKUP($A86,'[1]data aktuální'!$A$1:$DI$10000,14,0)))</f>
        <v>VELIMPEX s.r.o. Dřevovýroba</v>
      </c>
      <c r="E86" s="57">
        <f>(VLOOKUP($A86,'[1]data aktuální'!$A$1:$DI$10000,22,0))</f>
        <v>10500</v>
      </c>
      <c r="F86" s="57">
        <f>(VLOOKUP($A86,'[1]data aktuální'!$A$1:$DI$10000,23,0))</f>
        <v>12000</v>
      </c>
      <c r="G86" s="57">
        <f>(VLOOKUP($A86,'[1]data aktuální'!$A$1:$DI$10000,24,0))</f>
        <v>11800</v>
      </c>
      <c r="H86" s="59">
        <f>IF((VLOOKUP($A86,'[1]data aktuální'!$A$1:$DI$10000,27,0))=0,"",(VLOOKUP($A86,'[1]data aktuální'!$A$1:$DI$10000,27,0)))</f>
        <v>45</v>
      </c>
      <c r="I86" s="59">
        <f>IF((VLOOKUP($A86,'[1]data aktuální'!$A$1:$DI$10000,28,0))=0,"",(VLOOKUP($A86,'[1]data aktuální'!$A$1:$DI$10000,28,0)))</f>
        <v>40</v>
      </c>
      <c r="J86" s="59">
        <f>IF((VLOOKUP($A86,'[1]data aktuální'!$A$1:$DI$10000,29,0))=0,"",(VLOOKUP($A86,'[1]data aktuální'!$A$1:$DI$10000,29,0)))</f>
        <v>10</v>
      </c>
      <c r="K86" s="59" t="str">
        <f>IF((VLOOKUP($A86,'[1]data aktuální'!$A$1:$DI$10000,30,0))=0,"",(VLOOKUP($A86,'[1]data aktuální'!$A$1:$DI$10000,30,0)))</f>
        <v/>
      </c>
      <c r="L86" s="59">
        <f>IF((VLOOKUP($A86,'[1]data aktuální'!$A$1:$DI$10000,32,0))=0,"",(VLOOKUP($A86,'[1]data aktuální'!$A$1:$DI$10000,32,0)))</f>
        <v>5</v>
      </c>
      <c r="M86" s="59" t="str">
        <f>IF((VLOOKUP($A86,'[1]data aktuální'!$A$1:$DI$10000,33,0))=0,"",(VLOOKUP($A86,'[1]data aktuální'!$A$1:$DI$10000,33,0)))</f>
        <v/>
      </c>
      <c r="N86" s="59" t="str">
        <f>IF((VLOOKUP($A86,'[1]data aktuální'!$A$1:$DI$10000,34,0))=0,"",(VLOOKUP($A86,'[1]data aktuální'!$A$1:$DI$10000,34,0)))</f>
        <v/>
      </c>
      <c r="O86" s="59" t="str">
        <f>IF((VLOOKUP($A86,'[1]data aktuální'!$A$1:$DI$10000,35,0))=0,"",(VLOOKUP($A86,'[1]data aktuální'!$A$1:$DI$10000,35,0)))</f>
        <v/>
      </c>
      <c r="P86" s="59" t="str">
        <f>IF((VLOOKUP($A86,'[1]data aktuální'!$A$1:$DI$10000,37,0))=0,"",(VLOOKUP($A86,'[1]data aktuální'!$A$1:$DI$10000,37,0)))</f>
        <v/>
      </c>
      <c r="Q86" s="59" t="str">
        <f>IF((VLOOKUP($A86,'[1]data aktuální'!$A$1:$DI$10000,38,0))=0,"",(VLOOKUP($A86,'[1]data aktuální'!$A$1:$DI$10000,38,0)))</f>
        <v/>
      </c>
      <c r="R86" s="59" t="str">
        <f>IF((VLOOKUP($A86,'[1]data aktuální'!$A$1:$DI$10000,39,0))=0,"",(VLOOKUP($A86,'[1]data aktuální'!$A$1:$DI$10000,39,0)))</f>
        <v/>
      </c>
      <c r="S86" s="59" t="str">
        <f>IF((VLOOKUP($A86,'[1]data aktuální'!$A$1:$DI$10000,40,0))=0,"",(VLOOKUP($A86,'[1]data aktuální'!$A$1:$DI$10000,40,0)))</f>
        <v/>
      </c>
      <c r="T86" s="59" t="str">
        <f>IF((VLOOKUP($A86,'[1]data aktuální'!$A$1:$DI$10000,42,0))=0,"",(VLOOKUP($A86,'[1]data aktuální'!$A$1:$DI$10000,42,0)))</f>
        <v/>
      </c>
      <c r="U86" s="59" t="str">
        <f>IF((VLOOKUP($A86,'[1]data aktuální'!$A$1:$DI$10000,43,0))=0,"",(VLOOKUP($A86,'[1]data aktuální'!$A$1:$DI$10000,43,0)))</f>
        <v/>
      </c>
      <c r="V86" s="59" t="str">
        <f>IF((VLOOKUP($A86,'[1]data aktuální'!$A$1:$DI$10000,44,0))=0,"",(VLOOKUP($A86,'[1]data aktuální'!$A$1:$DI$10000,44,0)))</f>
        <v/>
      </c>
      <c r="W86" s="59" t="str">
        <f>IF((VLOOKUP($A86,'[1]data aktuální'!$A$1:$DI$10000,45,0))=0,"",(VLOOKUP($A86,'[1]data aktuální'!$A$1:$DI$10000,45,0)))</f>
        <v/>
      </c>
      <c r="X86" s="59" t="str">
        <f>IF((VLOOKUP($A86,'[1]data aktuální'!$A$1:$DI$10000,47,0))=0,"",(VLOOKUP($A86,'[1]data aktuální'!$A$1:$DI$10000,47,0)))</f>
        <v/>
      </c>
      <c r="Y86" s="59" t="str">
        <f>IF((VLOOKUP($A86,'[1]data aktuální'!$A$1:$DI$10000,48,0))=0,"",(VLOOKUP($A86,'[1]data aktuální'!$A$1:$DI$10000,48,0)))</f>
        <v/>
      </c>
      <c r="Z86" s="59" t="str">
        <f>IF((VLOOKUP($A86,'[1]data aktuální'!$A$1:$DI$10000,49,0))=0,"",(VLOOKUP($A86,'[1]data aktuální'!$A$1:$DI$10000,49,0)))</f>
        <v/>
      </c>
      <c r="AA86" s="59" t="str">
        <f>IF((VLOOKUP($A86,'[1]data aktuální'!$A$1:$DI$10000,50,0))=0,"",(VLOOKUP($A86,'[1]data aktuální'!$A$1:$DI$10000,50,0)))</f>
        <v/>
      </c>
      <c r="AB86" s="59" t="str">
        <f>IF((VLOOKUP($A86,'[1]data aktuální'!$A$1:$DI$10000,52,0))=0,"",(VLOOKUP($A86,'[1]data aktuální'!$A$1:$DI$10000,52,0)))</f>
        <v/>
      </c>
      <c r="AC86" s="59" t="str">
        <f>IF((VLOOKUP($A86,'[1]data aktuální'!$A$1:$DI$10000,53,0))=0,"",(VLOOKUP($A86,'[1]data aktuální'!$A$1:$DI$10000,53,0)))</f>
        <v/>
      </c>
      <c r="AD86" s="59" t="str">
        <f>IF((VLOOKUP($A86,'[1]data aktuální'!$A$1:$DI$10000,54,0))=0,"",(VLOOKUP($A86,'[1]data aktuální'!$A$1:$DI$10000,54,0)))</f>
        <v/>
      </c>
      <c r="AE86" s="59" t="str">
        <f>IF((VLOOKUP($A86,'[1]data aktuální'!$A$1:$DI$10000,55,0))=0,"",(VLOOKUP($A86,'[1]data aktuální'!$A$1:$DI$10000,55,0)))</f>
        <v/>
      </c>
      <c r="AF86" s="59" t="str">
        <f>IF((VLOOKUP($A86,'[1]data aktuální'!$A$1:$DI$10000,57,0))=0,"",(VLOOKUP($A86,'[1]data aktuální'!$A$1:$DI$10000,57,0)))</f>
        <v/>
      </c>
      <c r="AG86" s="59" t="str">
        <f>IF((VLOOKUP($A86,'[1]data aktuální'!$A$1:$DI$10000,58,0))=0,"",(VLOOKUP($A86,'[1]data aktuální'!$A$1:$DI$10000,58,0)))</f>
        <v/>
      </c>
      <c r="AH86" s="59" t="str">
        <f>IF((VLOOKUP($A86,'[1]data aktuální'!$A$1:$DI$10000,59,0))=0,"",(VLOOKUP($A86,'[1]data aktuální'!$A$1:$DI$10000,59,0)))</f>
        <v/>
      </c>
      <c r="AI86" s="59" t="str">
        <f>IF((VLOOKUP($A86,'[1]data aktuální'!$A$1:$DI$10000,60,0))=0,"",(VLOOKUP($A86,'[1]data aktuální'!$A$1:$DI$10000,60,0)))</f>
        <v/>
      </c>
      <c r="AJ86" s="59" t="str">
        <f>IF((VLOOKUP($A86,'[1]data aktuální'!$A$1:$DI$10000,62,0))=0,"",(VLOOKUP($A86,'[1]data aktuální'!$A$1:$DI$10000,62,0)))</f>
        <v/>
      </c>
      <c r="AK86" s="59" t="str">
        <f>IF((VLOOKUP($A86,'[1]data aktuální'!$A$1:$DI$10000,63,0))=0,"",(VLOOKUP($A86,'[1]data aktuální'!$A$1:$DI$10000,63,0)))</f>
        <v/>
      </c>
      <c r="AL86" s="59" t="str">
        <f>IF((VLOOKUP($A86,'[1]data aktuální'!$A$1:$DI$10000,64,0))=0,"",(VLOOKUP($A86,'[1]data aktuální'!$A$1:$DI$10000,64,0)))</f>
        <v/>
      </c>
      <c r="AM86" s="59" t="str">
        <f>IF((VLOOKUP($A86,'[1]data aktuální'!$A$1:$DI$10000,65,0))=0,"",(VLOOKUP($A86,'[1]data aktuální'!$A$1:$DI$10000,65,0)))</f>
        <v/>
      </c>
      <c r="AN86" s="55" t="str">
        <f>VLOOKUP(A86,'[1]data aktuální'!$A$2:$DI$10000,113,0)</f>
        <v>10-20 tis.m3</v>
      </c>
    </row>
    <row r="87" spans="1:40" x14ac:dyDescent="0.25">
      <c r="A87" s="74">
        <v>431</v>
      </c>
      <c r="B87" s="54" t="str">
        <f>(VLOOKUP($A87,'[1]data aktuální'!$A$1:$DI$10000,3,0))</f>
        <v>14612755</v>
      </c>
      <c r="C87" s="56" t="str">
        <f>(VLOOKUP($A87,'[1]data aktuální'!$A$1:$DI$10000,7,0))</f>
        <v>STARP s.r.o.</v>
      </c>
      <c r="D87" s="56" t="str">
        <f>IF((VLOOKUP($A87,'[1]data aktuální'!$A$1:$DI$10000,14,0))=0,"",(VLOOKUP($A87,'[1]data aktuální'!$A$1:$DI$10000,14,0)))</f>
        <v/>
      </c>
      <c r="E87" s="58">
        <f>(VLOOKUP($A87,'[1]data aktuální'!$A$1:$DI$10000,22,0))</f>
        <v>11485</v>
      </c>
      <c r="F87" s="58">
        <f>(VLOOKUP($A87,'[1]data aktuální'!$A$1:$DI$10000,23,0))</f>
        <v>11954</v>
      </c>
      <c r="G87" s="58">
        <f>(VLOOKUP($A87,'[1]data aktuální'!$A$1:$DI$10000,24,0))</f>
        <v>11720</v>
      </c>
      <c r="H87" s="60">
        <f>IF((VLOOKUP($A87,'[1]data aktuální'!$A$1:$DI$10000,27,0))=0,"",(VLOOKUP($A87,'[1]data aktuální'!$A$1:$DI$10000,27,0)))</f>
        <v>100</v>
      </c>
      <c r="I87" s="60" t="str">
        <f>IF((VLOOKUP($A87,'[1]data aktuální'!$A$1:$DI$10000,28,0))=0,"",(VLOOKUP($A87,'[1]data aktuální'!$A$1:$DI$10000,28,0)))</f>
        <v/>
      </c>
      <c r="J87" s="60" t="str">
        <f>IF((VLOOKUP($A87,'[1]data aktuální'!$A$1:$DI$10000,29,0))=0,"",(VLOOKUP($A87,'[1]data aktuální'!$A$1:$DI$10000,29,0)))</f>
        <v/>
      </c>
      <c r="K87" s="60" t="str">
        <f>IF((VLOOKUP($A87,'[1]data aktuální'!$A$1:$DI$10000,30,0))=0,"",(VLOOKUP($A87,'[1]data aktuální'!$A$1:$DI$10000,30,0)))</f>
        <v/>
      </c>
      <c r="L87" s="60" t="str">
        <f>IF((VLOOKUP($A87,'[1]data aktuální'!$A$1:$DI$10000,32,0))=0,"",(VLOOKUP($A87,'[1]data aktuální'!$A$1:$DI$10000,32,0)))</f>
        <v/>
      </c>
      <c r="M87" s="60" t="str">
        <f>IF((VLOOKUP($A87,'[1]data aktuální'!$A$1:$DI$10000,33,0))=0,"",(VLOOKUP($A87,'[1]data aktuální'!$A$1:$DI$10000,33,0)))</f>
        <v/>
      </c>
      <c r="N87" s="60" t="str">
        <f>IF((VLOOKUP($A87,'[1]data aktuální'!$A$1:$DI$10000,34,0))=0,"",(VLOOKUP($A87,'[1]data aktuální'!$A$1:$DI$10000,34,0)))</f>
        <v/>
      </c>
      <c r="O87" s="60" t="str">
        <f>IF((VLOOKUP($A87,'[1]data aktuální'!$A$1:$DI$10000,35,0))=0,"",(VLOOKUP($A87,'[1]data aktuální'!$A$1:$DI$10000,35,0)))</f>
        <v/>
      </c>
      <c r="P87" s="60" t="str">
        <f>IF((VLOOKUP($A87,'[1]data aktuální'!$A$1:$DI$10000,37,0))=0,"",(VLOOKUP($A87,'[1]data aktuální'!$A$1:$DI$10000,37,0)))</f>
        <v/>
      </c>
      <c r="Q87" s="60" t="str">
        <f>IF((VLOOKUP($A87,'[1]data aktuální'!$A$1:$DI$10000,38,0))=0,"",(VLOOKUP($A87,'[1]data aktuální'!$A$1:$DI$10000,38,0)))</f>
        <v/>
      </c>
      <c r="R87" s="60" t="str">
        <f>IF((VLOOKUP($A87,'[1]data aktuální'!$A$1:$DI$10000,39,0))=0,"",(VLOOKUP($A87,'[1]data aktuální'!$A$1:$DI$10000,39,0)))</f>
        <v/>
      </c>
      <c r="S87" s="60" t="str">
        <f>IF((VLOOKUP($A87,'[1]data aktuální'!$A$1:$DI$10000,40,0))=0,"",(VLOOKUP($A87,'[1]data aktuální'!$A$1:$DI$10000,40,0)))</f>
        <v/>
      </c>
      <c r="T87" s="60" t="str">
        <f>IF((VLOOKUP($A87,'[1]data aktuální'!$A$1:$DI$10000,42,0))=0,"",(VLOOKUP($A87,'[1]data aktuální'!$A$1:$DI$10000,42,0)))</f>
        <v/>
      </c>
      <c r="U87" s="60" t="str">
        <f>IF((VLOOKUP($A87,'[1]data aktuální'!$A$1:$DI$10000,43,0))=0,"",(VLOOKUP($A87,'[1]data aktuální'!$A$1:$DI$10000,43,0)))</f>
        <v/>
      </c>
      <c r="V87" s="60" t="str">
        <f>IF((VLOOKUP($A87,'[1]data aktuální'!$A$1:$DI$10000,44,0))=0,"",(VLOOKUP($A87,'[1]data aktuální'!$A$1:$DI$10000,44,0)))</f>
        <v/>
      </c>
      <c r="W87" s="60" t="str">
        <f>IF((VLOOKUP($A87,'[1]data aktuální'!$A$1:$DI$10000,45,0))=0,"",(VLOOKUP($A87,'[1]data aktuální'!$A$1:$DI$10000,45,0)))</f>
        <v/>
      </c>
      <c r="X87" s="60" t="str">
        <f>IF((VLOOKUP($A87,'[1]data aktuální'!$A$1:$DI$10000,47,0))=0,"",(VLOOKUP($A87,'[1]data aktuální'!$A$1:$DI$10000,47,0)))</f>
        <v/>
      </c>
      <c r="Y87" s="60" t="str">
        <f>IF((VLOOKUP($A87,'[1]data aktuální'!$A$1:$DI$10000,48,0))=0,"",(VLOOKUP($A87,'[1]data aktuální'!$A$1:$DI$10000,48,0)))</f>
        <v/>
      </c>
      <c r="Z87" s="60" t="str">
        <f>IF((VLOOKUP($A87,'[1]data aktuální'!$A$1:$DI$10000,49,0))=0,"",(VLOOKUP($A87,'[1]data aktuální'!$A$1:$DI$10000,49,0)))</f>
        <v/>
      </c>
      <c r="AA87" s="60" t="str">
        <f>IF((VLOOKUP($A87,'[1]data aktuální'!$A$1:$DI$10000,50,0))=0,"",(VLOOKUP($A87,'[1]data aktuální'!$A$1:$DI$10000,50,0)))</f>
        <v/>
      </c>
      <c r="AB87" s="60" t="str">
        <f>IF((VLOOKUP($A87,'[1]data aktuální'!$A$1:$DI$10000,52,0))=0,"",(VLOOKUP($A87,'[1]data aktuální'!$A$1:$DI$10000,52,0)))</f>
        <v/>
      </c>
      <c r="AC87" s="60" t="str">
        <f>IF((VLOOKUP($A87,'[1]data aktuální'!$A$1:$DI$10000,53,0))=0,"",(VLOOKUP($A87,'[1]data aktuální'!$A$1:$DI$10000,53,0)))</f>
        <v/>
      </c>
      <c r="AD87" s="60" t="str">
        <f>IF((VLOOKUP($A87,'[1]data aktuální'!$A$1:$DI$10000,54,0))=0,"",(VLOOKUP($A87,'[1]data aktuální'!$A$1:$DI$10000,54,0)))</f>
        <v/>
      </c>
      <c r="AE87" s="60" t="str">
        <f>IF((VLOOKUP($A87,'[1]data aktuální'!$A$1:$DI$10000,55,0))=0,"",(VLOOKUP($A87,'[1]data aktuální'!$A$1:$DI$10000,55,0)))</f>
        <v/>
      </c>
      <c r="AF87" s="60" t="str">
        <f>IF((VLOOKUP($A87,'[1]data aktuální'!$A$1:$DI$10000,57,0))=0,"",(VLOOKUP($A87,'[1]data aktuální'!$A$1:$DI$10000,57,0)))</f>
        <v/>
      </c>
      <c r="AG87" s="60" t="str">
        <f>IF((VLOOKUP($A87,'[1]data aktuální'!$A$1:$DI$10000,58,0))=0,"",(VLOOKUP($A87,'[1]data aktuální'!$A$1:$DI$10000,58,0)))</f>
        <v/>
      </c>
      <c r="AH87" s="60" t="str">
        <f>IF((VLOOKUP($A87,'[1]data aktuální'!$A$1:$DI$10000,59,0))=0,"",(VLOOKUP($A87,'[1]data aktuální'!$A$1:$DI$10000,59,0)))</f>
        <v/>
      </c>
      <c r="AI87" s="60" t="str">
        <f>IF((VLOOKUP($A87,'[1]data aktuální'!$A$1:$DI$10000,60,0))=0,"",(VLOOKUP($A87,'[1]data aktuální'!$A$1:$DI$10000,60,0)))</f>
        <v/>
      </c>
      <c r="AJ87" s="60" t="str">
        <f>IF((VLOOKUP($A87,'[1]data aktuální'!$A$1:$DI$10000,62,0))=0,"",(VLOOKUP($A87,'[1]data aktuální'!$A$1:$DI$10000,62,0)))</f>
        <v/>
      </c>
      <c r="AK87" s="60" t="str">
        <f>IF((VLOOKUP($A87,'[1]data aktuální'!$A$1:$DI$10000,63,0))=0,"",(VLOOKUP($A87,'[1]data aktuální'!$A$1:$DI$10000,63,0)))</f>
        <v/>
      </c>
      <c r="AL87" s="60" t="str">
        <f>IF((VLOOKUP($A87,'[1]data aktuální'!$A$1:$DI$10000,64,0))=0,"",(VLOOKUP($A87,'[1]data aktuální'!$A$1:$DI$10000,64,0)))</f>
        <v/>
      </c>
      <c r="AM87" s="60" t="str">
        <f>IF((VLOOKUP($A87,'[1]data aktuální'!$A$1:$DI$10000,65,0))=0,"",(VLOOKUP($A87,'[1]data aktuální'!$A$1:$DI$10000,65,0)))</f>
        <v/>
      </c>
      <c r="AN87" s="56" t="str">
        <f>VLOOKUP(A87,'[1]data aktuální'!$A$2:$DI$10000,113,0)</f>
        <v>10-20 tis.m3</v>
      </c>
    </row>
    <row r="88" spans="1:40" s="36" customFormat="1" x14ac:dyDescent="0.25">
      <c r="A88" s="36">
        <v>445</v>
      </c>
      <c r="B88" s="53" t="str">
        <f>(VLOOKUP($A88,'[1]data aktuální'!$A$1:$DI$10000,3,0))</f>
        <v>17843677</v>
      </c>
      <c r="C88" s="55" t="str">
        <f>(VLOOKUP($A88,'[1]data aktuální'!$A$1:$DI$10000,7,0))</f>
        <v>SVOL obchodní s.r.o.</v>
      </c>
      <c r="D88" s="55" t="str">
        <f>IF((VLOOKUP($A88,'[1]data aktuální'!$A$1:$DI$10000,14,0))=0,"",(VLOOKUP($A88,'[1]data aktuální'!$A$1:$DI$10000,14,0)))</f>
        <v>Pila Kinský Dal Borgo a.s.</v>
      </c>
      <c r="E88" s="57">
        <f>(VLOOKUP($A88,'[1]data aktuální'!$A$1:$DI$10000,22,0))</f>
        <v>11332</v>
      </c>
      <c r="F88" s="57">
        <f>(VLOOKUP($A88,'[1]data aktuální'!$A$1:$DI$10000,23,0))</f>
        <v>10588</v>
      </c>
      <c r="G88" s="57">
        <f>(VLOOKUP($A88,'[1]data aktuální'!$A$1:$DI$10000,24,0))</f>
        <v>11703</v>
      </c>
      <c r="H88" s="59" t="str">
        <f>IF((VLOOKUP($A88,'[1]data aktuální'!$A$1:$DI$10000,27,0))=0,"",(VLOOKUP($A88,'[1]data aktuální'!$A$1:$DI$10000,27,0)))</f>
        <v/>
      </c>
      <c r="I88" s="59" t="str">
        <f>IF((VLOOKUP($A88,'[1]data aktuální'!$A$1:$DI$10000,28,0))=0,"",(VLOOKUP($A88,'[1]data aktuální'!$A$1:$DI$10000,28,0)))</f>
        <v/>
      </c>
      <c r="J88" s="59" t="str">
        <f>IF((VLOOKUP($A88,'[1]data aktuální'!$A$1:$DI$10000,29,0))=0,"",(VLOOKUP($A88,'[1]data aktuální'!$A$1:$DI$10000,29,0)))</f>
        <v/>
      </c>
      <c r="K88" s="59" t="str">
        <f>IF((VLOOKUP($A88,'[1]data aktuální'!$A$1:$DI$10000,30,0))=0,"",(VLOOKUP($A88,'[1]data aktuální'!$A$1:$DI$10000,30,0)))</f>
        <v/>
      </c>
      <c r="L88" s="59" t="str">
        <f>IF((VLOOKUP($A88,'[1]data aktuální'!$A$1:$DI$10000,32,0))=0,"",(VLOOKUP($A88,'[1]data aktuální'!$A$1:$DI$10000,32,0)))</f>
        <v/>
      </c>
      <c r="M88" s="59" t="str">
        <f>IF((VLOOKUP($A88,'[1]data aktuální'!$A$1:$DI$10000,33,0))=0,"",(VLOOKUP($A88,'[1]data aktuální'!$A$1:$DI$10000,33,0)))</f>
        <v/>
      </c>
      <c r="N88" s="59" t="str">
        <f>IF((VLOOKUP($A88,'[1]data aktuální'!$A$1:$DI$10000,34,0))=0,"",(VLOOKUP($A88,'[1]data aktuální'!$A$1:$DI$10000,34,0)))</f>
        <v/>
      </c>
      <c r="O88" s="59" t="str">
        <f>IF((VLOOKUP($A88,'[1]data aktuální'!$A$1:$DI$10000,35,0))=0,"",(VLOOKUP($A88,'[1]data aktuální'!$A$1:$DI$10000,35,0)))</f>
        <v/>
      </c>
      <c r="P88" s="59" t="str">
        <f>IF((VLOOKUP($A88,'[1]data aktuální'!$A$1:$DI$10000,37,0))=0,"",(VLOOKUP($A88,'[1]data aktuální'!$A$1:$DI$10000,37,0)))</f>
        <v/>
      </c>
      <c r="Q88" s="59" t="str">
        <f>IF((VLOOKUP($A88,'[1]data aktuální'!$A$1:$DI$10000,38,0))=0,"",(VLOOKUP($A88,'[1]data aktuální'!$A$1:$DI$10000,38,0)))</f>
        <v/>
      </c>
      <c r="R88" s="59" t="str">
        <f>IF((VLOOKUP($A88,'[1]data aktuální'!$A$1:$DI$10000,39,0))=0,"",(VLOOKUP($A88,'[1]data aktuální'!$A$1:$DI$10000,39,0)))</f>
        <v/>
      </c>
      <c r="S88" s="59" t="str">
        <f>IF((VLOOKUP($A88,'[1]data aktuální'!$A$1:$DI$10000,40,0))=0,"",(VLOOKUP($A88,'[1]data aktuální'!$A$1:$DI$10000,40,0)))</f>
        <v/>
      </c>
      <c r="T88" s="59" t="str">
        <f>IF((VLOOKUP($A88,'[1]data aktuální'!$A$1:$DI$10000,42,0))=0,"",(VLOOKUP($A88,'[1]data aktuální'!$A$1:$DI$10000,42,0)))</f>
        <v/>
      </c>
      <c r="U88" s="59" t="str">
        <f>IF((VLOOKUP($A88,'[1]data aktuální'!$A$1:$DI$10000,43,0))=0,"",(VLOOKUP($A88,'[1]data aktuální'!$A$1:$DI$10000,43,0)))</f>
        <v/>
      </c>
      <c r="V88" s="59" t="str">
        <f>IF((VLOOKUP($A88,'[1]data aktuální'!$A$1:$DI$10000,44,0))=0,"",(VLOOKUP($A88,'[1]data aktuální'!$A$1:$DI$10000,44,0)))</f>
        <v/>
      </c>
      <c r="W88" s="59" t="str">
        <f>IF((VLOOKUP($A88,'[1]data aktuální'!$A$1:$DI$10000,45,0))=0,"",(VLOOKUP($A88,'[1]data aktuální'!$A$1:$DI$10000,45,0)))</f>
        <v/>
      </c>
      <c r="X88" s="59">
        <f>IF((VLOOKUP($A88,'[1]data aktuální'!$A$1:$DI$10000,47,0))=0,"",(VLOOKUP($A88,'[1]data aktuální'!$A$1:$DI$10000,47,0)))</f>
        <v>90</v>
      </c>
      <c r="Y88" s="59" t="str">
        <f>IF((VLOOKUP($A88,'[1]data aktuální'!$A$1:$DI$10000,48,0))=0,"",(VLOOKUP($A88,'[1]data aktuální'!$A$1:$DI$10000,48,0)))</f>
        <v/>
      </c>
      <c r="Z88" s="59" t="str">
        <f>IF((VLOOKUP($A88,'[1]data aktuální'!$A$1:$DI$10000,49,0))=0,"",(VLOOKUP($A88,'[1]data aktuální'!$A$1:$DI$10000,49,0)))</f>
        <v/>
      </c>
      <c r="AA88" s="59" t="str">
        <f>IF((VLOOKUP($A88,'[1]data aktuální'!$A$1:$DI$10000,50,0))=0,"",(VLOOKUP($A88,'[1]data aktuální'!$A$1:$DI$10000,50,0)))</f>
        <v/>
      </c>
      <c r="AB88" s="59" t="str">
        <f>IF((VLOOKUP($A88,'[1]data aktuální'!$A$1:$DI$10000,52,0))=0,"",(VLOOKUP($A88,'[1]data aktuální'!$A$1:$DI$10000,52,0)))</f>
        <v/>
      </c>
      <c r="AC88" s="59" t="str">
        <f>IF((VLOOKUP($A88,'[1]data aktuální'!$A$1:$DI$10000,53,0))=0,"",(VLOOKUP($A88,'[1]data aktuální'!$A$1:$DI$10000,53,0)))</f>
        <v/>
      </c>
      <c r="AD88" s="59" t="str">
        <f>IF((VLOOKUP($A88,'[1]data aktuální'!$A$1:$DI$10000,54,0))=0,"",(VLOOKUP($A88,'[1]data aktuální'!$A$1:$DI$10000,54,0)))</f>
        <v/>
      </c>
      <c r="AE88" s="59" t="str">
        <f>IF((VLOOKUP($A88,'[1]data aktuální'!$A$1:$DI$10000,55,0))=0,"",(VLOOKUP($A88,'[1]data aktuální'!$A$1:$DI$10000,55,0)))</f>
        <v/>
      </c>
      <c r="AF88" s="59" t="str">
        <f>IF((VLOOKUP($A88,'[1]data aktuální'!$A$1:$DI$10000,57,0))=0,"",(VLOOKUP($A88,'[1]data aktuální'!$A$1:$DI$10000,57,0)))</f>
        <v/>
      </c>
      <c r="AG88" s="59" t="str">
        <f>IF((VLOOKUP($A88,'[1]data aktuální'!$A$1:$DI$10000,58,0))=0,"",(VLOOKUP($A88,'[1]data aktuální'!$A$1:$DI$10000,58,0)))</f>
        <v/>
      </c>
      <c r="AH88" s="59" t="str">
        <f>IF((VLOOKUP($A88,'[1]data aktuální'!$A$1:$DI$10000,59,0))=0,"",(VLOOKUP($A88,'[1]data aktuální'!$A$1:$DI$10000,59,0)))</f>
        <v/>
      </c>
      <c r="AI88" s="59" t="str">
        <f>IF((VLOOKUP($A88,'[1]data aktuální'!$A$1:$DI$10000,60,0))=0,"",(VLOOKUP($A88,'[1]data aktuální'!$A$1:$DI$10000,60,0)))</f>
        <v/>
      </c>
      <c r="AJ88" s="59">
        <f>IF((VLOOKUP($A88,'[1]data aktuální'!$A$1:$DI$10000,62,0))=0,"",(VLOOKUP($A88,'[1]data aktuální'!$A$1:$DI$10000,62,0)))</f>
        <v>10</v>
      </c>
      <c r="AK88" s="59" t="str">
        <f>IF((VLOOKUP($A88,'[1]data aktuální'!$A$1:$DI$10000,63,0))=0,"",(VLOOKUP($A88,'[1]data aktuální'!$A$1:$DI$10000,63,0)))</f>
        <v/>
      </c>
      <c r="AL88" s="59" t="str">
        <f>IF((VLOOKUP($A88,'[1]data aktuální'!$A$1:$DI$10000,64,0))=0,"",(VLOOKUP($A88,'[1]data aktuální'!$A$1:$DI$10000,64,0)))</f>
        <v/>
      </c>
      <c r="AM88" s="59" t="str">
        <f>IF((VLOOKUP($A88,'[1]data aktuální'!$A$1:$DI$10000,65,0))=0,"",(VLOOKUP($A88,'[1]data aktuální'!$A$1:$DI$10000,65,0)))</f>
        <v/>
      </c>
      <c r="AN88" s="55" t="str">
        <f>VLOOKUP(A88,'[1]data aktuální'!$A$2:$DI$10000,113,0)</f>
        <v>10-20 tis.m3</v>
      </c>
    </row>
    <row r="89" spans="1:40" x14ac:dyDescent="0.25">
      <c r="A89">
        <v>106</v>
      </c>
      <c r="B89" s="54" t="str">
        <f>(VLOOKUP($A89,'[1]data aktuální'!$A$1:$DI$10000,3,0))</f>
        <v>01453718</v>
      </c>
      <c r="C89" s="56" t="str">
        <f>(VLOOKUP($A89,'[1]data aktuální'!$A$1:$DI$10000,7,0))</f>
        <v>Pila Nýrsko s.r.o.</v>
      </c>
      <c r="D89" s="56" t="str">
        <f>IF((VLOOKUP($A89,'[1]data aktuální'!$A$1:$DI$10000,14,0))=0,"",(VLOOKUP($A89,'[1]data aktuální'!$A$1:$DI$10000,14,0)))</f>
        <v/>
      </c>
      <c r="E89" s="58">
        <f>(VLOOKUP($A89,'[1]data aktuální'!$A$1:$DI$10000,22,0))</f>
        <v>12000</v>
      </c>
      <c r="F89" s="58">
        <f>(VLOOKUP($A89,'[1]data aktuální'!$A$1:$DI$10000,23,0))</f>
        <v>11820</v>
      </c>
      <c r="G89" s="58">
        <f>(VLOOKUP($A89,'[1]data aktuální'!$A$1:$DI$10000,24,0))</f>
        <v>11690</v>
      </c>
      <c r="H89" s="60">
        <f>IF((VLOOKUP($A89,'[1]data aktuální'!$A$1:$DI$10000,27,0))=0,"",(VLOOKUP($A89,'[1]data aktuální'!$A$1:$DI$10000,27,0)))</f>
        <v>80</v>
      </c>
      <c r="I89" s="60" t="str">
        <f>IF((VLOOKUP($A89,'[1]data aktuální'!$A$1:$DI$10000,28,0))=0,"",(VLOOKUP($A89,'[1]data aktuální'!$A$1:$DI$10000,28,0)))</f>
        <v/>
      </c>
      <c r="J89" s="60" t="str">
        <f>IF((VLOOKUP($A89,'[1]data aktuální'!$A$1:$DI$10000,29,0))=0,"",(VLOOKUP($A89,'[1]data aktuální'!$A$1:$DI$10000,29,0)))</f>
        <v/>
      </c>
      <c r="K89" s="60" t="str">
        <f>IF((VLOOKUP($A89,'[1]data aktuální'!$A$1:$DI$10000,30,0))=0,"",(VLOOKUP($A89,'[1]data aktuální'!$A$1:$DI$10000,30,0)))</f>
        <v/>
      </c>
      <c r="L89" s="60">
        <f>IF((VLOOKUP($A89,'[1]data aktuální'!$A$1:$DI$10000,32,0))=0,"",(VLOOKUP($A89,'[1]data aktuální'!$A$1:$DI$10000,32,0)))</f>
        <v>15</v>
      </c>
      <c r="M89" s="60" t="str">
        <f>IF((VLOOKUP($A89,'[1]data aktuální'!$A$1:$DI$10000,33,0))=0,"",(VLOOKUP($A89,'[1]data aktuální'!$A$1:$DI$10000,33,0)))</f>
        <v/>
      </c>
      <c r="N89" s="60" t="str">
        <f>IF((VLOOKUP($A89,'[1]data aktuální'!$A$1:$DI$10000,34,0))=0,"",(VLOOKUP($A89,'[1]data aktuální'!$A$1:$DI$10000,34,0)))</f>
        <v/>
      </c>
      <c r="O89" s="60" t="str">
        <f>IF((VLOOKUP($A89,'[1]data aktuální'!$A$1:$DI$10000,35,0))=0,"",(VLOOKUP($A89,'[1]data aktuální'!$A$1:$DI$10000,35,0)))</f>
        <v/>
      </c>
      <c r="P89" s="60">
        <f>IF((VLOOKUP($A89,'[1]data aktuální'!$A$1:$DI$10000,37,0))=0,"",(VLOOKUP($A89,'[1]data aktuální'!$A$1:$DI$10000,37,0)))</f>
        <v>5</v>
      </c>
      <c r="Q89" s="60" t="str">
        <f>IF((VLOOKUP($A89,'[1]data aktuální'!$A$1:$DI$10000,38,0))=0,"",(VLOOKUP($A89,'[1]data aktuální'!$A$1:$DI$10000,38,0)))</f>
        <v/>
      </c>
      <c r="R89" s="60" t="str">
        <f>IF((VLOOKUP($A89,'[1]data aktuální'!$A$1:$DI$10000,39,0))=0,"",(VLOOKUP($A89,'[1]data aktuální'!$A$1:$DI$10000,39,0)))</f>
        <v/>
      </c>
      <c r="S89" s="60" t="str">
        <f>IF((VLOOKUP($A89,'[1]data aktuální'!$A$1:$DI$10000,40,0))=0,"",(VLOOKUP($A89,'[1]data aktuální'!$A$1:$DI$10000,40,0)))</f>
        <v/>
      </c>
      <c r="T89" s="60" t="str">
        <f>IF((VLOOKUP($A89,'[1]data aktuální'!$A$1:$DI$10000,42,0))=0,"",(VLOOKUP($A89,'[1]data aktuální'!$A$1:$DI$10000,42,0)))</f>
        <v/>
      </c>
      <c r="U89" s="60" t="str">
        <f>IF((VLOOKUP($A89,'[1]data aktuální'!$A$1:$DI$10000,43,0))=0,"",(VLOOKUP($A89,'[1]data aktuální'!$A$1:$DI$10000,43,0)))</f>
        <v/>
      </c>
      <c r="V89" s="60" t="str">
        <f>IF((VLOOKUP($A89,'[1]data aktuální'!$A$1:$DI$10000,44,0))=0,"",(VLOOKUP($A89,'[1]data aktuální'!$A$1:$DI$10000,44,0)))</f>
        <v/>
      </c>
      <c r="W89" s="60" t="str">
        <f>IF((VLOOKUP($A89,'[1]data aktuální'!$A$1:$DI$10000,45,0))=0,"",(VLOOKUP($A89,'[1]data aktuální'!$A$1:$DI$10000,45,0)))</f>
        <v/>
      </c>
      <c r="X89" s="60" t="str">
        <f>IF((VLOOKUP($A89,'[1]data aktuální'!$A$1:$DI$10000,47,0))=0,"",(VLOOKUP($A89,'[1]data aktuální'!$A$1:$DI$10000,47,0)))</f>
        <v/>
      </c>
      <c r="Y89" s="60" t="str">
        <f>IF((VLOOKUP($A89,'[1]data aktuální'!$A$1:$DI$10000,48,0))=0,"",(VLOOKUP($A89,'[1]data aktuální'!$A$1:$DI$10000,48,0)))</f>
        <v/>
      </c>
      <c r="Z89" s="60" t="str">
        <f>IF((VLOOKUP($A89,'[1]data aktuální'!$A$1:$DI$10000,49,0))=0,"",(VLOOKUP($A89,'[1]data aktuální'!$A$1:$DI$10000,49,0)))</f>
        <v/>
      </c>
      <c r="AA89" s="60" t="str">
        <f>IF((VLOOKUP($A89,'[1]data aktuální'!$A$1:$DI$10000,50,0))=0,"",(VLOOKUP($A89,'[1]data aktuální'!$A$1:$DI$10000,50,0)))</f>
        <v/>
      </c>
      <c r="AB89" s="60" t="str">
        <f>IF((VLOOKUP($A89,'[1]data aktuální'!$A$1:$DI$10000,52,0))=0,"",(VLOOKUP($A89,'[1]data aktuální'!$A$1:$DI$10000,52,0)))</f>
        <v/>
      </c>
      <c r="AC89" s="60" t="str">
        <f>IF((VLOOKUP($A89,'[1]data aktuální'!$A$1:$DI$10000,53,0))=0,"",(VLOOKUP($A89,'[1]data aktuální'!$A$1:$DI$10000,53,0)))</f>
        <v/>
      </c>
      <c r="AD89" s="60" t="str">
        <f>IF((VLOOKUP($A89,'[1]data aktuální'!$A$1:$DI$10000,54,0))=0,"",(VLOOKUP($A89,'[1]data aktuální'!$A$1:$DI$10000,54,0)))</f>
        <v/>
      </c>
      <c r="AE89" s="60" t="str">
        <f>IF((VLOOKUP($A89,'[1]data aktuální'!$A$1:$DI$10000,55,0))=0,"",(VLOOKUP($A89,'[1]data aktuální'!$A$1:$DI$10000,55,0)))</f>
        <v/>
      </c>
      <c r="AF89" s="60" t="str">
        <f>IF((VLOOKUP($A89,'[1]data aktuální'!$A$1:$DI$10000,57,0))=0,"",(VLOOKUP($A89,'[1]data aktuální'!$A$1:$DI$10000,57,0)))</f>
        <v/>
      </c>
      <c r="AG89" s="60" t="str">
        <f>IF((VLOOKUP($A89,'[1]data aktuální'!$A$1:$DI$10000,58,0))=0,"",(VLOOKUP($A89,'[1]data aktuální'!$A$1:$DI$10000,58,0)))</f>
        <v/>
      </c>
      <c r="AH89" s="60" t="str">
        <f>IF((VLOOKUP($A89,'[1]data aktuální'!$A$1:$DI$10000,59,0))=0,"",(VLOOKUP($A89,'[1]data aktuální'!$A$1:$DI$10000,59,0)))</f>
        <v/>
      </c>
      <c r="AI89" s="60" t="str">
        <f>IF((VLOOKUP($A89,'[1]data aktuální'!$A$1:$DI$10000,60,0))=0,"",(VLOOKUP($A89,'[1]data aktuální'!$A$1:$DI$10000,60,0)))</f>
        <v/>
      </c>
      <c r="AJ89" s="60" t="str">
        <f>IF((VLOOKUP($A89,'[1]data aktuální'!$A$1:$DI$10000,62,0))=0,"",(VLOOKUP($A89,'[1]data aktuální'!$A$1:$DI$10000,62,0)))</f>
        <v/>
      </c>
      <c r="AK89" s="60" t="str">
        <f>IF((VLOOKUP($A89,'[1]data aktuální'!$A$1:$DI$10000,63,0))=0,"",(VLOOKUP($A89,'[1]data aktuální'!$A$1:$DI$10000,63,0)))</f>
        <v/>
      </c>
      <c r="AL89" s="60" t="str">
        <f>IF((VLOOKUP($A89,'[1]data aktuální'!$A$1:$DI$10000,64,0))=0,"",(VLOOKUP($A89,'[1]data aktuální'!$A$1:$DI$10000,64,0)))</f>
        <v/>
      </c>
      <c r="AM89" s="60" t="str">
        <f>IF((VLOOKUP($A89,'[1]data aktuální'!$A$1:$DI$10000,65,0))=0,"",(VLOOKUP($A89,'[1]data aktuální'!$A$1:$DI$10000,65,0)))</f>
        <v/>
      </c>
      <c r="AN89" s="56" t="str">
        <f>VLOOKUP(A89,'[1]data aktuální'!$A$2:$DI$10000,113,0)</f>
        <v>10-20 tis.m3</v>
      </c>
    </row>
    <row r="90" spans="1:40" s="36" customFormat="1" x14ac:dyDescent="0.25">
      <c r="A90" s="36">
        <v>303</v>
      </c>
      <c r="B90" s="53" t="str">
        <f>(VLOOKUP($A90,'[1]data aktuální'!$A$1:$DI$10000,3,0))</f>
        <v>24677914</v>
      </c>
      <c r="C90" s="55" t="str">
        <f>(VLOOKUP($A90,'[1]data aktuální'!$A$1:$DI$10000,7,0))</f>
        <v>Lesoservis s.r.o.</v>
      </c>
      <c r="D90" s="55" t="str">
        <f>IF((VLOOKUP($A90,'[1]data aktuální'!$A$1:$DI$10000,14,0))=0,"",(VLOOKUP($A90,'[1]data aktuální'!$A$1:$DI$10000,14,0)))</f>
        <v/>
      </c>
      <c r="E90" s="57">
        <f>(VLOOKUP($A90,'[1]data aktuální'!$A$1:$DI$10000,22,0))</f>
        <v>8000</v>
      </c>
      <c r="F90" s="57">
        <f>(VLOOKUP($A90,'[1]data aktuální'!$A$1:$DI$10000,23,0))</f>
        <v>9000</v>
      </c>
      <c r="G90" s="57">
        <f>(VLOOKUP($A90,'[1]data aktuální'!$A$1:$DI$10000,24,0))</f>
        <v>11000</v>
      </c>
      <c r="H90" s="59" t="str">
        <f>IF((VLOOKUP($A90,'[1]data aktuální'!$A$1:$DI$10000,27,0))=0,"",(VLOOKUP($A90,'[1]data aktuální'!$A$1:$DI$10000,27,0)))</f>
        <v/>
      </c>
      <c r="I90" s="59" t="str">
        <f>IF((VLOOKUP($A90,'[1]data aktuální'!$A$1:$DI$10000,28,0))=0,"",(VLOOKUP($A90,'[1]data aktuální'!$A$1:$DI$10000,28,0)))</f>
        <v/>
      </c>
      <c r="J90" s="59">
        <f>IF((VLOOKUP($A90,'[1]data aktuální'!$A$1:$DI$10000,29,0))=0,"",(VLOOKUP($A90,'[1]data aktuální'!$A$1:$DI$10000,29,0)))</f>
        <v>90</v>
      </c>
      <c r="K90" s="59" t="str">
        <f>IF((VLOOKUP($A90,'[1]data aktuální'!$A$1:$DI$10000,30,0))=0,"",(VLOOKUP($A90,'[1]data aktuální'!$A$1:$DI$10000,30,0)))</f>
        <v/>
      </c>
      <c r="L90" s="59" t="str">
        <f>IF((VLOOKUP($A90,'[1]data aktuální'!$A$1:$DI$10000,32,0))=0,"",(VLOOKUP($A90,'[1]data aktuální'!$A$1:$DI$10000,32,0)))</f>
        <v/>
      </c>
      <c r="M90" s="59" t="str">
        <f>IF((VLOOKUP($A90,'[1]data aktuální'!$A$1:$DI$10000,33,0))=0,"",(VLOOKUP($A90,'[1]data aktuální'!$A$1:$DI$10000,33,0)))</f>
        <v/>
      </c>
      <c r="N90" s="59">
        <f>IF((VLOOKUP($A90,'[1]data aktuální'!$A$1:$DI$10000,34,0))=0,"",(VLOOKUP($A90,'[1]data aktuální'!$A$1:$DI$10000,34,0)))</f>
        <v>8</v>
      </c>
      <c r="O90" s="59" t="str">
        <f>IF((VLOOKUP($A90,'[1]data aktuální'!$A$1:$DI$10000,35,0))=0,"",(VLOOKUP($A90,'[1]data aktuální'!$A$1:$DI$10000,35,0)))</f>
        <v/>
      </c>
      <c r="P90" s="59" t="str">
        <f>IF((VLOOKUP($A90,'[1]data aktuální'!$A$1:$DI$10000,37,0))=0,"",(VLOOKUP($A90,'[1]data aktuální'!$A$1:$DI$10000,37,0)))</f>
        <v/>
      </c>
      <c r="Q90" s="59" t="str">
        <f>IF((VLOOKUP($A90,'[1]data aktuální'!$A$1:$DI$10000,38,0))=0,"",(VLOOKUP($A90,'[1]data aktuální'!$A$1:$DI$10000,38,0)))</f>
        <v/>
      </c>
      <c r="R90" s="59">
        <f>IF((VLOOKUP($A90,'[1]data aktuální'!$A$1:$DI$10000,39,0))=0,"",(VLOOKUP($A90,'[1]data aktuální'!$A$1:$DI$10000,39,0)))</f>
        <v>2</v>
      </c>
      <c r="S90" s="59" t="str">
        <f>IF((VLOOKUP($A90,'[1]data aktuální'!$A$1:$DI$10000,40,0))=0,"",(VLOOKUP($A90,'[1]data aktuální'!$A$1:$DI$10000,40,0)))</f>
        <v/>
      </c>
      <c r="T90" s="59" t="str">
        <f>IF((VLOOKUP($A90,'[1]data aktuální'!$A$1:$DI$10000,42,0))=0,"",(VLOOKUP($A90,'[1]data aktuální'!$A$1:$DI$10000,42,0)))</f>
        <v/>
      </c>
      <c r="U90" s="59" t="str">
        <f>IF((VLOOKUP($A90,'[1]data aktuální'!$A$1:$DI$10000,43,0))=0,"",(VLOOKUP($A90,'[1]data aktuální'!$A$1:$DI$10000,43,0)))</f>
        <v/>
      </c>
      <c r="V90" s="59" t="str">
        <f>IF((VLOOKUP($A90,'[1]data aktuální'!$A$1:$DI$10000,44,0))=0,"",(VLOOKUP($A90,'[1]data aktuální'!$A$1:$DI$10000,44,0)))</f>
        <v/>
      </c>
      <c r="W90" s="59" t="str">
        <f>IF((VLOOKUP($A90,'[1]data aktuální'!$A$1:$DI$10000,45,0))=0,"",(VLOOKUP($A90,'[1]data aktuální'!$A$1:$DI$10000,45,0)))</f>
        <v/>
      </c>
      <c r="X90" s="59" t="str">
        <f>IF((VLOOKUP($A90,'[1]data aktuální'!$A$1:$DI$10000,47,0))=0,"",(VLOOKUP($A90,'[1]data aktuální'!$A$1:$DI$10000,47,0)))</f>
        <v/>
      </c>
      <c r="Y90" s="59" t="str">
        <f>IF((VLOOKUP($A90,'[1]data aktuální'!$A$1:$DI$10000,48,0))=0,"",(VLOOKUP($A90,'[1]data aktuální'!$A$1:$DI$10000,48,0)))</f>
        <v/>
      </c>
      <c r="Z90" s="59" t="str">
        <f>IF((VLOOKUP($A90,'[1]data aktuální'!$A$1:$DI$10000,49,0))=0,"",(VLOOKUP($A90,'[1]data aktuální'!$A$1:$DI$10000,49,0)))</f>
        <v/>
      </c>
      <c r="AA90" s="59" t="str">
        <f>IF((VLOOKUP($A90,'[1]data aktuální'!$A$1:$DI$10000,50,0))=0,"",(VLOOKUP($A90,'[1]data aktuální'!$A$1:$DI$10000,50,0)))</f>
        <v/>
      </c>
      <c r="AB90" s="59" t="str">
        <f>IF((VLOOKUP($A90,'[1]data aktuální'!$A$1:$DI$10000,52,0))=0,"",(VLOOKUP($A90,'[1]data aktuální'!$A$1:$DI$10000,52,0)))</f>
        <v/>
      </c>
      <c r="AC90" s="59" t="str">
        <f>IF((VLOOKUP($A90,'[1]data aktuální'!$A$1:$DI$10000,53,0))=0,"",(VLOOKUP($A90,'[1]data aktuální'!$A$1:$DI$10000,53,0)))</f>
        <v/>
      </c>
      <c r="AD90" s="59" t="str">
        <f>IF((VLOOKUP($A90,'[1]data aktuální'!$A$1:$DI$10000,54,0))=0,"",(VLOOKUP($A90,'[1]data aktuální'!$A$1:$DI$10000,54,0)))</f>
        <v/>
      </c>
      <c r="AE90" s="59" t="str">
        <f>IF((VLOOKUP($A90,'[1]data aktuální'!$A$1:$DI$10000,55,0))=0,"",(VLOOKUP($A90,'[1]data aktuální'!$A$1:$DI$10000,55,0)))</f>
        <v/>
      </c>
      <c r="AF90" s="59" t="str">
        <f>IF((VLOOKUP($A90,'[1]data aktuální'!$A$1:$DI$10000,57,0))=0,"",(VLOOKUP($A90,'[1]data aktuální'!$A$1:$DI$10000,57,0)))</f>
        <v/>
      </c>
      <c r="AG90" s="59" t="str">
        <f>IF((VLOOKUP($A90,'[1]data aktuální'!$A$1:$DI$10000,58,0))=0,"",(VLOOKUP($A90,'[1]data aktuální'!$A$1:$DI$10000,58,0)))</f>
        <v/>
      </c>
      <c r="AH90" s="59" t="str">
        <f>IF((VLOOKUP($A90,'[1]data aktuální'!$A$1:$DI$10000,59,0))=0,"",(VLOOKUP($A90,'[1]data aktuální'!$A$1:$DI$10000,59,0)))</f>
        <v/>
      </c>
      <c r="AI90" s="59" t="str">
        <f>IF((VLOOKUP($A90,'[1]data aktuální'!$A$1:$DI$10000,60,0))=0,"",(VLOOKUP($A90,'[1]data aktuální'!$A$1:$DI$10000,60,0)))</f>
        <v/>
      </c>
      <c r="AJ90" s="59" t="str">
        <f>IF((VLOOKUP($A90,'[1]data aktuální'!$A$1:$DI$10000,62,0))=0,"",(VLOOKUP($A90,'[1]data aktuální'!$A$1:$DI$10000,62,0)))</f>
        <v/>
      </c>
      <c r="AK90" s="59" t="str">
        <f>IF((VLOOKUP($A90,'[1]data aktuální'!$A$1:$DI$10000,63,0))=0,"",(VLOOKUP($A90,'[1]data aktuální'!$A$1:$DI$10000,63,0)))</f>
        <v/>
      </c>
      <c r="AL90" s="59" t="str">
        <f>IF((VLOOKUP($A90,'[1]data aktuální'!$A$1:$DI$10000,64,0))=0,"",(VLOOKUP($A90,'[1]data aktuální'!$A$1:$DI$10000,64,0)))</f>
        <v/>
      </c>
      <c r="AM90" s="59" t="str">
        <f>IF((VLOOKUP($A90,'[1]data aktuální'!$A$1:$DI$10000,65,0))=0,"",(VLOOKUP($A90,'[1]data aktuální'!$A$1:$DI$10000,65,0)))</f>
        <v/>
      </c>
      <c r="AN90" s="55" t="str">
        <f>VLOOKUP(A90,'[1]data aktuální'!$A$2:$DI$10000,113,0)</f>
        <v>5-10 tis.m3</v>
      </c>
    </row>
    <row r="91" spans="1:40" x14ac:dyDescent="0.25">
      <c r="A91" s="74">
        <v>493</v>
      </c>
      <c r="B91" s="52" t="str">
        <f>(VLOOKUP($A91,'[1]data aktuální'!$A$1:$DI$10000,3,0))</f>
        <v>01575040</v>
      </c>
      <c r="C91" s="33" t="str">
        <f>(VLOOKUP($A91,'[1]data aktuální'!$A$1:$DI$10000,7,0))</f>
        <v>Greencorp sro</v>
      </c>
      <c r="D91" s="33" t="str">
        <f>IF((VLOOKUP($A91,'[1]data aktuální'!$A$1:$DI$10000,14,0))=0,"",(VLOOKUP($A91,'[1]data aktuální'!$A$1:$DI$10000,14,0)))</f>
        <v/>
      </c>
      <c r="E91" s="34">
        <f>(VLOOKUP($A91,'[1]data aktuální'!$A$1:$DI$10000,22,0))</f>
        <v>12000</v>
      </c>
      <c r="F91" s="34">
        <f>(VLOOKUP($A91,'[1]data aktuální'!$A$1:$DI$10000,23,0))</f>
        <v>12500</v>
      </c>
      <c r="G91" s="34">
        <f>(VLOOKUP($A91,'[1]data aktuální'!$A$1:$DI$10000,24,0))</f>
        <v>11000</v>
      </c>
      <c r="H91" s="35" t="str">
        <f>IF((VLOOKUP($A91,'[1]data aktuální'!$A$1:$DI$10000,27,0))=0,"",(VLOOKUP($A91,'[1]data aktuální'!$A$1:$DI$10000,27,0)))</f>
        <v/>
      </c>
      <c r="I91" s="35" t="str">
        <f>IF((VLOOKUP($A91,'[1]data aktuální'!$A$1:$DI$10000,28,0))=0,"",(VLOOKUP($A91,'[1]data aktuální'!$A$1:$DI$10000,28,0)))</f>
        <v/>
      </c>
      <c r="J91" s="35">
        <f>IF((VLOOKUP($A91,'[1]data aktuální'!$A$1:$DI$10000,29,0))=0,"",(VLOOKUP($A91,'[1]data aktuální'!$A$1:$DI$10000,29,0)))</f>
        <v>30</v>
      </c>
      <c r="K91" s="35">
        <f>IF((VLOOKUP($A91,'[1]data aktuální'!$A$1:$DI$10000,30,0))=0,"",(VLOOKUP($A91,'[1]data aktuální'!$A$1:$DI$10000,30,0)))</f>
        <v>50</v>
      </c>
      <c r="L91" s="35" t="str">
        <f>IF((VLOOKUP($A91,'[1]data aktuální'!$A$1:$DI$10000,32,0))=0,"",(VLOOKUP($A91,'[1]data aktuální'!$A$1:$DI$10000,32,0)))</f>
        <v/>
      </c>
      <c r="M91" s="35">
        <f>IF((VLOOKUP($A91,'[1]data aktuální'!$A$1:$DI$10000,33,0))=0,"",(VLOOKUP($A91,'[1]data aktuální'!$A$1:$DI$10000,33,0)))</f>
        <v>10</v>
      </c>
      <c r="N91" s="35">
        <f>IF((VLOOKUP($A91,'[1]data aktuální'!$A$1:$DI$10000,34,0))=0,"",(VLOOKUP($A91,'[1]data aktuální'!$A$1:$DI$10000,34,0)))</f>
        <v>10</v>
      </c>
      <c r="O91" s="35" t="str">
        <f>IF((VLOOKUP($A91,'[1]data aktuální'!$A$1:$DI$10000,35,0))=0,"",(VLOOKUP($A91,'[1]data aktuální'!$A$1:$DI$10000,35,0)))</f>
        <v/>
      </c>
      <c r="P91" s="35" t="str">
        <f>IF((VLOOKUP($A91,'[1]data aktuální'!$A$1:$DI$10000,37,0))=0,"",(VLOOKUP($A91,'[1]data aktuální'!$A$1:$DI$10000,37,0)))</f>
        <v/>
      </c>
      <c r="Q91" s="35" t="str">
        <f>IF((VLOOKUP($A91,'[1]data aktuální'!$A$1:$DI$10000,38,0))=0,"",(VLOOKUP($A91,'[1]data aktuální'!$A$1:$DI$10000,38,0)))</f>
        <v/>
      </c>
      <c r="R91" s="35" t="str">
        <f>IF((VLOOKUP($A91,'[1]data aktuální'!$A$1:$DI$10000,39,0))=0,"",(VLOOKUP($A91,'[1]data aktuální'!$A$1:$DI$10000,39,0)))</f>
        <v/>
      </c>
      <c r="S91" s="35" t="str">
        <f>IF((VLOOKUP($A91,'[1]data aktuální'!$A$1:$DI$10000,40,0))=0,"",(VLOOKUP($A91,'[1]data aktuální'!$A$1:$DI$10000,40,0)))</f>
        <v/>
      </c>
      <c r="T91" s="35" t="str">
        <f>IF((VLOOKUP($A91,'[1]data aktuální'!$A$1:$DI$10000,42,0))=0,"",(VLOOKUP($A91,'[1]data aktuální'!$A$1:$DI$10000,42,0)))</f>
        <v/>
      </c>
      <c r="U91" s="35" t="str">
        <f>IF((VLOOKUP($A91,'[1]data aktuální'!$A$1:$DI$10000,43,0))=0,"",(VLOOKUP($A91,'[1]data aktuální'!$A$1:$DI$10000,43,0)))</f>
        <v/>
      </c>
      <c r="V91" s="35" t="str">
        <f>IF((VLOOKUP($A91,'[1]data aktuální'!$A$1:$DI$10000,44,0))=0,"",(VLOOKUP($A91,'[1]data aktuální'!$A$1:$DI$10000,44,0)))</f>
        <v/>
      </c>
      <c r="W91" s="35" t="str">
        <f>IF((VLOOKUP($A91,'[1]data aktuální'!$A$1:$DI$10000,45,0))=0,"",(VLOOKUP($A91,'[1]data aktuální'!$A$1:$DI$10000,45,0)))</f>
        <v/>
      </c>
      <c r="X91" s="35" t="str">
        <f>IF((VLOOKUP($A91,'[1]data aktuální'!$A$1:$DI$10000,47,0))=0,"",(VLOOKUP($A91,'[1]data aktuální'!$A$1:$DI$10000,47,0)))</f>
        <v/>
      </c>
      <c r="Y91" s="35" t="str">
        <f>IF((VLOOKUP($A91,'[1]data aktuální'!$A$1:$DI$10000,48,0))=0,"",(VLOOKUP($A91,'[1]data aktuální'!$A$1:$DI$10000,48,0)))</f>
        <v/>
      </c>
      <c r="Z91" s="35" t="str">
        <f>IF((VLOOKUP($A91,'[1]data aktuální'!$A$1:$DI$10000,49,0))=0,"",(VLOOKUP($A91,'[1]data aktuální'!$A$1:$DI$10000,49,0)))</f>
        <v/>
      </c>
      <c r="AA91" s="35" t="str">
        <f>IF((VLOOKUP($A91,'[1]data aktuální'!$A$1:$DI$10000,50,0))=0,"",(VLOOKUP($A91,'[1]data aktuální'!$A$1:$DI$10000,50,0)))</f>
        <v/>
      </c>
      <c r="AB91" s="35" t="str">
        <f>IF((VLOOKUP($A91,'[1]data aktuální'!$A$1:$DI$10000,52,0))=0,"",(VLOOKUP($A91,'[1]data aktuální'!$A$1:$DI$10000,52,0)))</f>
        <v/>
      </c>
      <c r="AC91" s="35" t="str">
        <f>IF((VLOOKUP($A91,'[1]data aktuální'!$A$1:$DI$10000,53,0))=0,"",(VLOOKUP($A91,'[1]data aktuální'!$A$1:$DI$10000,53,0)))</f>
        <v/>
      </c>
      <c r="AD91" s="35" t="str">
        <f>IF((VLOOKUP($A91,'[1]data aktuální'!$A$1:$DI$10000,54,0))=0,"",(VLOOKUP($A91,'[1]data aktuální'!$A$1:$DI$10000,54,0)))</f>
        <v/>
      </c>
      <c r="AE91" s="35" t="str">
        <f>IF((VLOOKUP($A91,'[1]data aktuální'!$A$1:$DI$10000,55,0))=0,"",(VLOOKUP($A91,'[1]data aktuální'!$A$1:$DI$10000,55,0)))</f>
        <v/>
      </c>
      <c r="AF91" s="35" t="str">
        <f>IF((VLOOKUP($A91,'[1]data aktuální'!$A$1:$DI$10000,57,0))=0,"",(VLOOKUP($A91,'[1]data aktuální'!$A$1:$DI$10000,57,0)))</f>
        <v/>
      </c>
      <c r="AG91" s="35" t="str">
        <f>IF((VLOOKUP($A91,'[1]data aktuální'!$A$1:$DI$10000,58,0))=0,"",(VLOOKUP($A91,'[1]data aktuální'!$A$1:$DI$10000,58,0)))</f>
        <v/>
      </c>
      <c r="AH91" s="35" t="str">
        <f>IF((VLOOKUP($A91,'[1]data aktuální'!$A$1:$DI$10000,59,0))=0,"",(VLOOKUP($A91,'[1]data aktuální'!$A$1:$DI$10000,59,0)))</f>
        <v/>
      </c>
      <c r="AI91" s="35" t="str">
        <f>IF((VLOOKUP($A91,'[1]data aktuální'!$A$1:$DI$10000,60,0))=0,"",(VLOOKUP($A91,'[1]data aktuální'!$A$1:$DI$10000,60,0)))</f>
        <v/>
      </c>
      <c r="AJ91" s="35" t="str">
        <f>IF((VLOOKUP($A91,'[1]data aktuální'!$A$1:$DI$10000,62,0))=0,"",(VLOOKUP($A91,'[1]data aktuální'!$A$1:$DI$10000,62,0)))</f>
        <v/>
      </c>
      <c r="AK91" s="35" t="str">
        <f>IF((VLOOKUP($A91,'[1]data aktuální'!$A$1:$DI$10000,63,0))=0,"",(VLOOKUP($A91,'[1]data aktuální'!$A$1:$DI$10000,63,0)))</f>
        <v/>
      </c>
      <c r="AL91" s="35" t="str">
        <f>IF((VLOOKUP($A91,'[1]data aktuální'!$A$1:$DI$10000,64,0))=0,"",(VLOOKUP($A91,'[1]data aktuální'!$A$1:$DI$10000,64,0)))</f>
        <v/>
      </c>
      <c r="AM91" s="35" t="str">
        <f>IF((VLOOKUP($A91,'[1]data aktuální'!$A$1:$DI$10000,65,0))=0,"",(VLOOKUP($A91,'[1]data aktuální'!$A$1:$DI$10000,65,0)))</f>
        <v/>
      </c>
      <c r="AN91" s="33" t="str">
        <f>VLOOKUP(A91,'[1]data aktuální'!$A$2:$DI$10000,113,0)</f>
        <v>10-20 tis.m3</v>
      </c>
    </row>
    <row r="92" spans="1:40" s="36" customFormat="1" x14ac:dyDescent="0.25">
      <c r="A92" s="36">
        <v>584</v>
      </c>
      <c r="B92" s="51" t="str">
        <f>(VLOOKUP($A92,'[1]data aktuální'!$A$1:$DI$10000,3,0))</f>
        <v>25158651</v>
      </c>
      <c r="C92" s="38" t="str">
        <f>(VLOOKUP($A92,'[1]data aktuální'!$A$1:$DI$10000,7,0))</f>
        <v>Delta Kardašova Řečice a.s.</v>
      </c>
      <c r="D92" s="38" t="str">
        <f>IF((VLOOKUP($A92,'[1]data aktuální'!$A$1:$DI$10000,14,0))=0,"",(VLOOKUP($A92,'[1]data aktuální'!$A$1:$DI$10000,14,0)))</f>
        <v/>
      </c>
      <c r="E92" s="39">
        <f>(VLOOKUP($A92,'[1]data aktuální'!$A$1:$DI$10000,22,0))</f>
        <v>10000</v>
      </c>
      <c r="F92" s="39">
        <f>(VLOOKUP($A92,'[1]data aktuální'!$A$1:$DI$10000,23,0))</f>
        <v>10000</v>
      </c>
      <c r="G92" s="39">
        <f>(VLOOKUP($A92,'[1]data aktuální'!$A$1:$DI$10000,24,0))</f>
        <v>11000</v>
      </c>
      <c r="H92" s="40" t="str">
        <f>IF((VLOOKUP($A92,'[1]data aktuální'!$A$1:$DI$10000,27,0))=0,"",(VLOOKUP($A92,'[1]data aktuální'!$A$1:$DI$10000,27,0)))</f>
        <v/>
      </c>
      <c r="I92" s="40" t="str">
        <f>IF((VLOOKUP($A92,'[1]data aktuální'!$A$1:$DI$10000,28,0))=0,"",(VLOOKUP($A92,'[1]data aktuální'!$A$1:$DI$10000,28,0)))</f>
        <v/>
      </c>
      <c r="J92" s="40" t="str">
        <f>IF((VLOOKUP($A92,'[1]data aktuální'!$A$1:$DI$10000,29,0))=0,"",(VLOOKUP($A92,'[1]data aktuální'!$A$1:$DI$10000,29,0)))</f>
        <v/>
      </c>
      <c r="K92" s="40" t="str">
        <f>IF((VLOOKUP($A92,'[1]data aktuální'!$A$1:$DI$10000,30,0))=0,"",(VLOOKUP($A92,'[1]data aktuální'!$A$1:$DI$10000,30,0)))</f>
        <v/>
      </c>
      <c r="L92" s="40">
        <f>IF((VLOOKUP($A92,'[1]data aktuální'!$A$1:$DI$10000,32,0))=0,"",(VLOOKUP($A92,'[1]data aktuální'!$A$1:$DI$10000,32,0)))</f>
        <v>30</v>
      </c>
      <c r="M92" s="40">
        <f>IF((VLOOKUP($A92,'[1]data aktuální'!$A$1:$DI$10000,33,0))=0,"",(VLOOKUP($A92,'[1]data aktuální'!$A$1:$DI$10000,33,0)))</f>
        <v>30</v>
      </c>
      <c r="N92" s="40" t="str">
        <f>IF((VLOOKUP($A92,'[1]data aktuální'!$A$1:$DI$10000,34,0))=0,"",(VLOOKUP($A92,'[1]data aktuální'!$A$1:$DI$10000,34,0)))</f>
        <v/>
      </c>
      <c r="O92" s="40" t="str">
        <f>IF((VLOOKUP($A92,'[1]data aktuální'!$A$1:$DI$10000,35,0))=0,"",(VLOOKUP($A92,'[1]data aktuální'!$A$1:$DI$10000,35,0)))</f>
        <v/>
      </c>
      <c r="P92" s="40" t="str">
        <f>IF((VLOOKUP($A92,'[1]data aktuální'!$A$1:$DI$10000,37,0))=0,"",(VLOOKUP($A92,'[1]data aktuální'!$A$1:$DI$10000,37,0)))</f>
        <v/>
      </c>
      <c r="Q92" s="40" t="str">
        <f>IF((VLOOKUP($A92,'[1]data aktuální'!$A$1:$DI$10000,38,0))=0,"",(VLOOKUP($A92,'[1]data aktuální'!$A$1:$DI$10000,38,0)))</f>
        <v/>
      </c>
      <c r="R92" s="40" t="str">
        <f>IF((VLOOKUP($A92,'[1]data aktuální'!$A$1:$DI$10000,39,0))=0,"",(VLOOKUP($A92,'[1]data aktuální'!$A$1:$DI$10000,39,0)))</f>
        <v/>
      </c>
      <c r="S92" s="40" t="str">
        <f>IF((VLOOKUP($A92,'[1]data aktuální'!$A$1:$DI$10000,40,0))=0,"",(VLOOKUP($A92,'[1]data aktuální'!$A$1:$DI$10000,40,0)))</f>
        <v/>
      </c>
      <c r="T92" s="40" t="str">
        <f>IF((VLOOKUP($A92,'[1]data aktuální'!$A$1:$DI$10000,42,0))=0,"",(VLOOKUP($A92,'[1]data aktuální'!$A$1:$DI$10000,42,0)))</f>
        <v/>
      </c>
      <c r="U92" s="40" t="str">
        <f>IF((VLOOKUP($A92,'[1]data aktuální'!$A$1:$DI$10000,43,0))=0,"",(VLOOKUP($A92,'[1]data aktuální'!$A$1:$DI$10000,43,0)))</f>
        <v/>
      </c>
      <c r="V92" s="40" t="str">
        <f>IF((VLOOKUP($A92,'[1]data aktuální'!$A$1:$DI$10000,44,0))=0,"",(VLOOKUP($A92,'[1]data aktuální'!$A$1:$DI$10000,44,0)))</f>
        <v/>
      </c>
      <c r="W92" s="40" t="str">
        <f>IF((VLOOKUP($A92,'[1]data aktuální'!$A$1:$DI$10000,45,0))=0,"",(VLOOKUP($A92,'[1]data aktuální'!$A$1:$DI$10000,45,0)))</f>
        <v/>
      </c>
      <c r="X92" s="40">
        <f>IF((VLOOKUP($A92,'[1]data aktuální'!$A$1:$DI$10000,47,0))=0,"",(VLOOKUP($A92,'[1]data aktuální'!$A$1:$DI$10000,47,0)))</f>
        <v>5</v>
      </c>
      <c r="Y92" s="40">
        <f>IF((VLOOKUP($A92,'[1]data aktuální'!$A$1:$DI$10000,48,0))=0,"",(VLOOKUP($A92,'[1]data aktuální'!$A$1:$DI$10000,48,0)))</f>
        <v>5</v>
      </c>
      <c r="Z92" s="40" t="str">
        <f>IF((VLOOKUP($A92,'[1]data aktuální'!$A$1:$DI$10000,49,0))=0,"",(VLOOKUP($A92,'[1]data aktuální'!$A$1:$DI$10000,49,0)))</f>
        <v/>
      </c>
      <c r="AA92" s="40" t="str">
        <f>IF((VLOOKUP($A92,'[1]data aktuální'!$A$1:$DI$10000,50,0))=0,"",(VLOOKUP($A92,'[1]data aktuální'!$A$1:$DI$10000,50,0)))</f>
        <v/>
      </c>
      <c r="AB92" s="40" t="str">
        <f>IF((VLOOKUP($A92,'[1]data aktuální'!$A$1:$DI$10000,52,0))=0,"",(VLOOKUP($A92,'[1]data aktuální'!$A$1:$DI$10000,52,0)))</f>
        <v/>
      </c>
      <c r="AC92" s="40" t="str">
        <f>IF((VLOOKUP($A92,'[1]data aktuální'!$A$1:$DI$10000,53,0))=0,"",(VLOOKUP($A92,'[1]data aktuální'!$A$1:$DI$10000,53,0)))</f>
        <v/>
      </c>
      <c r="AD92" s="40" t="str">
        <f>IF((VLOOKUP($A92,'[1]data aktuální'!$A$1:$DI$10000,54,0))=0,"",(VLOOKUP($A92,'[1]data aktuální'!$A$1:$DI$10000,54,0)))</f>
        <v/>
      </c>
      <c r="AE92" s="40" t="str">
        <f>IF((VLOOKUP($A92,'[1]data aktuální'!$A$1:$DI$10000,55,0))=0,"",(VLOOKUP($A92,'[1]data aktuální'!$A$1:$DI$10000,55,0)))</f>
        <v/>
      </c>
      <c r="AF92" s="40">
        <f>IF((VLOOKUP($A92,'[1]data aktuální'!$A$1:$DI$10000,57,0))=0,"",(VLOOKUP($A92,'[1]data aktuální'!$A$1:$DI$10000,57,0)))</f>
        <v>30</v>
      </c>
      <c r="AG92" s="40" t="str">
        <f>IF((VLOOKUP($A92,'[1]data aktuální'!$A$1:$DI$10000,58,0))=0,"",(VLOOKUP($A92,'[1]data aktuální'!$A$1:$DI$10000,58,0)))</f>
        <v/>
      </c>
      <c r="AH92" s="40" t="str">
        <f>IF((VLOOKUP($A92,'[1]data aktuální'!$A$1:$DI$10000,59,0))=0,"",(VLOOKUP($A92,'[1]data aktuální'!$A$1:$DI$10000,59,0)))</f>
        <v/>
      </c>
      <c r="AI92" s="40" t="str">
        <f>IF((VLOOKUP($A92,'[1]data aktuální'!$A$1:$DI$10000,60,0))=0,"",(VLOOKUP($A92,'[1]data aktuální'!$A$1:$DI$10000,60,0)))</f>
        <v/>
      </c>
      <c r="AJ92" s="40" t="str">
        <f>IF((VLOOKUP($A92,'[1]data aktuální'!$A$1:$DI$10000,62,0))=0,"",(VLOOKUP($A92,'[1]data aktuální'!$A$1:$DI$10000,62,0)))</f>
        <v/>
      </c>
      <c r="AK92" s="40" t="str">
        <f>IF((VLOOKUP($A92,'[1]data aktuální'!$A$1:$DI$10000,63,0))=0,"",(VLOOKUP($A92,'[1]data aktuální'!$A$1:$DI$10000,63,0)))</f>
        <v/>
      </c>
      <c r="AL92" s="40" t="str">
        <f>IF((VLOOKUP($A92,'[1]data aktuální'!$A$1:$DI$10000,64,0))=0,"",(VLOOKUP($A92,'[1]data aktuální'!$A$1:$DI$10000,64,0)))</f>
        <v/>
      </c>
      <c r="AM92" s="40" t="str">
        <f>IF((VLOOKUP($A92,'[1]data aktuální'!$A$1:$DI$10000,65,0))=0,"",(VLOOKUP($A92,'[1]data aktuální'!$A$1:$DI$10000,65,0)))</f>
        <v/>
      </c>
      <c r="AN92" s="38" t="str">
        <f>VLOOKUP(A92,'[1]data aktuální'!$A$2:$DI$10000,113,0)</f>
        <v>10-20 tis.m3</v>
      </c>
    </row>
    <row r="93" spans="1:40" x14ac:dyDescent="0.25">
      <c r="A93" s="74">
        <v>107</v>
      </c>
      <c r="B93" s="54" t="str">
        <f>(VLOOKUP($A93,'[1]data aktuální'!$A$1:$DI$10000,3,0))</f>
        <v>07693176</v>
      </c>
      <c r="C93" s="56" t="str">
        <f>(VLOOKUP($A93,'[1]data aktuální'!$A$1:$DI$10000,7,0))</f>
        <v>Palety Kříž s.r.o.</v>
      </c>
      <c r="D93" s="56" t="str">
        <f>IF((VLOOKUP($A93,'[1]data aktuální'!$A$1:$DI$10000,14,0))=0,"",(VLOOKUP($A93,'[1]data aktuální'!$A$1:$DI$10000,14,0)))</f>
        <v>Pila Lukov</v>
      </c>
      <c r="E93" s="58">
        <f>(VLOOKUP($A93,'[1]data aktuální'!$A$1:$DI$10000,22,0))</f>
        <v>6500</v>
      </c>
      <c r="F93" s="58">
        <f>(VLOOKUP($A93,'[1]data aktuální'!$A$1:$DI$10000,23,0))</f>
        <v>7500</v>
      </c>
      <c r="G93" s="58">
        <f>(VLOOKUP($A93,'[1]data aktuální'!$A$1:$DI$10000,24,0))</f>
        <v>10500</v>
      </c>
      <c r="H93" s="60" t="str">
        <f>IF((VLOOKUP($A93,'[1]data aktuální'!$A$1:$DI$10000,27,0))=0,"",(VLOOKUP($A93,'[1]data aktuální'!$A$1:$DI$10000,27,0)))</f>
        <v/>
      </c>
      <c r="I93" s="60" t="str">
        <f>IF((VLOOKUP($A93,'[1]data aktuální'!$A$1:$DI$10000,28,0))=0,"",(VLOOKUP($A93,'[1]data aktuální'!$A$1:$DI$10000,28,0)))</f>
        <v/>
      </c>
      <c r="J93" s="60">
        <f>IF((VLOOKUP($A93,'[1]data aktuální'!$A$1:$DI$10000,29,0))=0,"",(VLOOKUP($A93,'[1]data aktuální'!$A$1:$DI$10000,29,0)))</f>
        <v>30</v>
      </c>
      <c r="K93" s="60" t="str">
        <f>IF((VLOOKUP($A93,'[1]data aktuální'!$A$1:$DI$10000,30,0))=0,"",(VLOOKUP($A93,'[1]data aktuální'!$A$1:$DI$10000,30,0)))</f>
        <v/>
      </c>
      <c r="L93" s="60" t="str">
        <f>IF((VLOOKUP($A93,'[1]data aktuální'!$A$1:$DI$10000,32,0))=0,"",(VLOOKUP($A93,'[1]data aktuální'!$A$1:$DI$10000,32,0)))</f>
        <v/>
      </c>
      <c r="M93" s="60" t="str">
        <f>IF((VLOOKUP($A93,'[1]data aktuální'!$A$1:$DI$10000,33,0))=0,"",(VLOOKUP($A93,'[1]data aktuální'!$A$1:$DI$10000,33,0)))</f>
        <v/>
      </c>
      <c r="N93" s="60">
        <f>IF((VLOOKUP($A93,'[1]data aktuální'!$A$1:$DI$10000,34,0))=0,"",(VLOOKUP($A93,'[1]data aktuální'!$A$1:$DI$10000,34,0)))</f>
        <v>65</v>
      </c>
      <c r="O93" s="60" t="str">
        <f>IF((VLOOKUP($A93,'[1]data aktuální'!$A$1:$DI$10000,35,0))=0,"",(VLOOKUP($A93,'[1]data aktuální'!$A$1:$DI$10000,35,0)))</f>
        <v/>
      </c>
      <c r="P93" s="60" t="str">
        <f>IF((VLOOKUP($A93,'[1]data aktuální'!$A$1:$DI$10000,37,0))=0,"",(VLOOKUP($A93,'[1]data aktuální'!$A$1:$DI$10000,37,0)))</f>
        <v/>
      </c>
      <c r="Q93" s="60" t="str">
        <f>IF((VLOOKUP($A93,'[1]data aktuální'!$A$1:$DI$10000,38,0))=0,"",(VLOOKUP($A93,'[1]data aktuální'!$A$1:$DI$10000,38,0)))</f>
        <v/>
      </c>
      <c r="R93" s="60">
        <f>IF((VLOOKUP($A93,'[1]data aktuální'!$A$1:$DI$10000,39,0))=0,"",(VLOOKUP($A93,'[1]data aktuální'!$A$1:$DI$10000,39,0)))</f>
        <v>5</v>
      </c>
      <c r="S93" s="60" t="str">
        <f>IF((VLOOKUP($A93,'[1]data aktuální'!$A$1:$DI$10000,40,0))=0,"",(VLOOKUP($A93,'[1]data aktuální'!$A$1:$DI$10000,40,0)))</f>
        <v/>
      </c>
      <c r="T93" s="60" t="str">
        <f>IF((VLOOKUP($A93,'[1]data aktuální'!$A$1:$DI$10000,42,0))=0,"",(VLOOKUP($A93,'[1]data aktuální'!$A$1:$DI$10000,42,0)))</f>
        <v/>
      </c>
      <c r="U93" s="60" t="str">
        <f>IF((VLOOKUP($A93,'[1]data aktuální'!$A$1:$DI$10000,43,0))=0,"",(VLOOKUP($A93,'[1]data aktuální'!$A$1:$DI$10000,43,0)))</f>
        <v/>
      </c>
      <c r="V93" s="60" t="str">
        <f>IF((VLOOKUP($A93,'[1]data aktuální'!$A$1:$DI$10000,44,0))=0,"",(VLOOKUP($A93,'[1]data aktuální'!$A$1:$DI$10000,44,0)))</f>
        <v/>
      </c>
      <c r="W93" s="60" t="str">
        <f>IF((VLOOKUP($A93,'[1]data aktuální'!$A$1:$DI$10000,45,0))=0,"",(VLOOKUP($A93,'[1]data aktuální'!$A$1:$DI$10000,45,0)))</f>
        <v/>
      </c>
      <c r="X93" s="60" t="str">
        <f>IF((VLOOKUP($A93,'[1]data aktuální'!$A$1:$DI$10000,47,0))=0,"",(VLOOKUP($A93,'[1]data aktuální'!$A$1:$DI$10000,47,0)))</f>
        <v/>
      </c>
      <c r="Y93" s="60" t="str">
        <f>IF((VLOOKUP($A93,'[1]data aktuální'!$A$1:$DI$10000,48,0))=0,"",(VLOOKUP($A93,'[1]data aktuální'!$A$1:$DI$10000,48,0)))</f>
        <v/>
      </c>
      <c r="Z93" s="60" t="str">
        <f>IF((VLOOKUP($A93,'[1]data aktuální'!$A$1:$DI$10000,49,0))=0,"",(VLOOKUP($A93,'[1]data aktuální'!$A$1:$DI$10000,49,0)))</f>
        <v/>
      </c>
      <c r="AA93" s="60" t="str">
        <f>IF((VLOOKUP($A93,'[1]data aktuální'!$A$1:$DI$10000,50,0))=0,"",(VLOOKUP($A93,'[1]data aktuální'!$A$1:$DI$10000,50,0)))</f>
        <v/>
      </c>
      <c r="AB93" s="60" t="str">
        <f>IF((VLOOKUP($A93,'[1]data aktuální'!$A$1:$DI$10000,52,0))=0,"",(VLOOKUP($A93,'[1]data aktuální'!$A$1:$DI$10000,52,0)))</f>
        <v/>
      </c>
      <c r="AC93" s="60" t="str">
        <f>IF((VLOOKUP($A93,'[1]data aktuální'!$A$1:$DI$10000,53,0))=0,"",(VLOOKUP($A93,'[1]data aktuální'!$A$1:$DI$10000,53,0)))</f>
        <v/>
      </c>
      <c r="AD93" s="60" t="str">
        <f>IF((VLOOKUP($A93,'[1]data aktuální'!$A$1:$DI$10000,54,0))=0,"",(VLOOKUP($A93,'[1]data aktuální'!$A$1:$DI$10000,54,0)))</f>
        <v/>
      </c>
      <c r="AE93" s="60" t="str">
        <f>IF((VLOOKUP($A93,'[1]data aktuální'!$A$1:$DI$10000,55,0))=0,"",(VLOOKUP($A93,'[1]data aktuální'!$A$1:$DI$10000,55,0)))</f>
        <v/>
      </c>
      <c r="AF93" s="60" t="str">
        <f>IF((VLOOKUP($A93,'[1]data aktuální'!$A$1:$DI$10000,57,0))=0,"",(VLOOKUP($A93,'[1]data aktuální'!$A$1:$DI$10000,57,0)))</f>
        <v/>
      </c>
      <c r="AG93" s="60" t="str">
        <f>IF((VLOOKUP($A93,'[1]data aktuální'!$A$1:$DI$10000,58,0))=0,"",(VLOOKUP($A93,'[1]data aktuální'!$A$1:$DI$10000,58,0)))</f>
        <v/>
      </c>
      <c r="AH93" s="60" t="str">
        <f>IF((VLOOKUP($A93,'[1]data aktuální'!$A$1:$DI$10000,59,0))=0,"",(VLOOKUP($A93,'[1]data aktuální'!$A$1:$DI$10000,59,0)))</f>
        <v/>
      </c>
      <c r="AI93" s="60" t="str">
        <f>IF((VLOOKUP($A93,'[1]data aktuální'!$A$1:$DI$10000,60,0))=0,"",(VLOOKUP($A93,'[1]data aktuální'!$A$1:$DI$10000,60,0)))</f>
        <v/>
      </c>
      <c r="AJ93" s="60" t="str">
        <f>IF((VLOOKUP($A93,'[1]data aktuální'!$A$1:$DI$10000,62,0))=0,"",(VLOOKUP($A93,'[1]data aktuální'!$A$1:$DI$10000,62,0)))</f>
        <v/>
      </c>
      <c r="AK93" s="60" t="str">
        <f>IF((VLOOKUP($A93,'[1]data aktuální'!$A$1:$DI$10000,63,0))=0,"",(VLOOKUP($A93,'[1]data aktuální'!$A$1:$DI$10000,63,0)))</f>
        <v/>
      </c>
      <c r="AL93" s="60" t="str">
        <f>IF((VLOOKUP($A93,'[1]data aktuální'!$A$1:$DI$10000,64,0))=0,"",(VLOOKUP($A93,'[1]data aktuální'!$A$1:$DI$10000,64,0)))</f>
        <v/>
      </c>
      <c r="AM93" s="60" t="str">
        <f>IF((VLOOKUP($A93,'[1]data aktuální'!$A$1:$DI$10000,65,0))=0,"",(VLOOKUP($A93,'[1]data aktuální'!$A$1:$DI$10000,65,0)))</f>
        <v/>
      </c>
      <c r="AN93" s="56" t="str">
        <f>VLOOKUP(A93,'[1]data aktuální'!$A$2:$DI$10000,113,0)</f>
        <v>5-10 tis.m3</v>
      </c>
    </row>
    <row r="94" spans="1:40" s="36" customFormat="1" x14ac:dyDescent="0.25">
      <c r="A94" s="36">
        <v>196</v>
      </c>
      <c r="B94" s="51" t="str">
        <f>(VLOOKUP($A94,'[1]data aktuální'!$A$1:$DI$10000,3,0))</f>
        <v>60853638</v>
      </c>
      <c r="C94" s="38" t="str">
        <f>(VLOOKUP($A94,'[1]data aktuální'!$A$1:$DI$10000,7,0))</f>
        <v>Miroslav Petrák</v>
      </c>
      <c r="D94" s="38" t="str">
        <f>IF((VLOOKUP($A94,'[1]data aktuální'!$A$1:$DI$10000,14,0))=0,"",(VLOOKUP($A94,'[1]data aktuální'!$A$1:$DI$10000,14,0)))</f>
        <v>Lhota u Číměře</v>
      </c>
      <c r="E94" s="39">
        <f>(VLOOKUP($A94,'[1]data aktuální'!$A$1:$DI$10000,22,0))</f>
        <v>10000</v>
      </c>
      <c r="F94" s="39">
        <f>(VLOOKUP($A94,'[1]data aktuální'!$A$1:$DI$10000,23,0))</f>
        <v>10000</v>
      </c>
      <c r="G94" s="39">
        <f>(VLOOKUP($A94,'[1]data aktuální'!$A$1:$DI$10000,24,0))</f>
        <v>10000</v>
      </c>
      <c r="H94" s="40">
        <f>IF((VLOOKUP($A94,'[1]data aktuální'!$A$1:$DI$10000,27,0))=0,"",(VLOOKUP($A94,'[1]data aktuální'!$A$1:$DI$10000,27,0)))</f>
        <v>100</v>
      </c>
      <c r="I94" s="40" t="str">
        <f>IF((VLOOKUP($A94,'[1]data aktuální'!$A$1:$DI$10000,28,0))=0,"",(VLOOKUP($A94,'[1]data aktuální'!$A$1:$DI$10000,28,0)))</f>
        <v/>
      </c>
      <c r="J94" s="40" t="str">
        <f>IF((VLOOKUP($A94,'[1]data aktuální'!$A$1:$DI$10000,29,0))=0,"",(VLOOKUP($A94,'[1]data aktuální'!$A$1:$DI$10000,29,0)))</f>
        <v/>
      </c>
      <c r="K94" s="40" t="str">
        <f>IF((VLOOKUP($A94,'[1]data aktuální'!$A$1:$DI$10000,30,0))=0,"",(VLOOKUP($A94,'[1]data aktuální'!$A$1:$DI$10000,30,0)))</f>
        <v/>
      </c>
      <c r="L94" s="40" t="str">
        <f>IF((VLOOKUP($A94,'[1]data aktuální'!$A$1:$DI$10000,32,0))=0,"",(VLOOKUP($A94,'[1]data aktuální'!$A$1:$DI$10000,32,0)))</f>
        <v/>
      </c>
      <c r="M94" s="40" t="str">
        <f>IF((VLOOKUP($A94,'[1]data aktuální'!$A$1:$DI$10000,33,0))=0,"",(VLOOKUP($A94,'[1]data aktuální'!$A$1:$DI$10000,33,0)))</f>
        <v/>
      </c>
      <c r="N94" s="40" t="str">
        <f>IF((VLOOKUP($A94,'[1]data aktuální'!$A$1:$DI$10000,34,0))=0,"",(VLOOKUP($A94,'[1]data aktuální'!$A$1:$DI$10000,34,0)))</f>
        <v/>
      </c>
      <c r="O94" s="40" t="str">
        <f>IF((VLOOKUP($A94,'[1]data aktuální'!$A$1:$DI$10000,35,0))=0,"",(VLOOKUP($A94,'[1]data aktuální'!$A$1:$DI$10000,35,0)))</f>
        <v/>
      </c>
      <c r="P94" s="40" t="str">
        <f>IF((VLOOKUP($A94,'[1]data aktuální'!$A$1:$DI$10000,37,0))=0,"",(VLOOKUP($A94,'[1]data aktuální'!$A$1:$DI$10000,37,0)))</f>
        <v/>
      </c>
      <c r="Q94" s="40" t="str">
        <f>IF((VLOOKUP($A94,'[1]data aktuální'!$A$1:$DI$10000,38,0))=0,"",(VLOOKUP($A94,'[1]data aktuální'!$A$1:$DI$10000,38,0)))</f>
        <v/>
      </c>
      <c r="R94" s="40" t="str">
        <f>IF((VLOOKUP($A94,'[1]data aktuální'!$A$1:$DI$10000,39,0))=0,"",(VLOOKUP($A94,'[1]data aktuální'!$A$1:$DI$10000,39,0)))</f>
        <v/>
      </c>
      <c r="S94" s="40" t="str">
        <f>IF((VLOOKUP($A94,'[1]data aktuální'!$A$1:$DI$10000,40,0))=0,"",(VLOOKUP($A94,'[1]data aktuální'!$A$1:$DI$10000,40,0)))</f>
        <v/>
      </c>
      <c r="T94" s="40" t="str">
        <f>IF((VLOOKUP($A94,'[1]data aktuální'!$A$1:$DI$10000,42,0))=0,"",(VLOOKUP($A94,'[1]data aktuální'!$A$1:$DI$10000,42,0)))</f>
        <v/>
      </c>
      <c r="U94" s="40" t="str">
        <f>IF((VLOOKUP($A94,'[1]data aktuální'!$A$1:$DI$10000,43,0))=0,"",(VLOOKUP($A94,'[1]data aktuální'!$A$1:$DI$10000,43,0)))</f>
        <v/>
      </c>
      <c r="V94" s="40" t="str">
        <f>IF((VLOOKUP($A94,'[1]data aktuální'!$A$1:$DI$10000,44,0))=0,"",(VLOOKUP($A94,'[1]data aktuální'!$A$1:$DI$10000,44,0)))</f>
        <v/>
      </c>
      <c r="W94" s="40" t="str">
        <f>IF((VLOOKUP($A94,'[1]data aktuální'!$A$1:$DI$10000,45,0))=0,"",(VLOOKUP($A94,'[1]data aktuální'!$A$1:$DI$10000,45,0)))</f>
        <v/>
      </c>
      <c r="X94" s="40" t="str">
        <f>IF((VLOOKUP($A94,'[1]data aktuální'!$A$1:$DI$10000,47,0))=0,"",(VLOOKUP($A94,'[1]data aktuální'!$A$1:$DI$10000,47,0)))</f>
        <v/>
      </c>
      <c r="Y94" s="40" t="str">
        <f>IF((VLOOKUP($A94,'[1]data aktuální'!$A$1:$DI$10000,48,0))=0,"",(VLOOKUP($A94,'[1]data aktuální'!$A$1:$DI$10000,48,0)))</f>
        <v/>
      </c>
      <c r="Z94" s="40" t="str">
        <f>IF((VLOOKUP($A94,'[1]data aktuální'!$A$1:$DI$10000,49,0))=0,"",(VLOOKUP($A94,'[1]data aktuální'!$A$1:$DI$10000,49,0)))</f>
        <v/>
      </c>
      <c r="AA94" s="40" t="str">
        <f>IF((VLOOKUP($A94,'[1]data aktuální'!$A$1:$DI$10000,50,0))=0,"",(VLOOKUP($A94,'[1]data aktuální'!$A$1:$DI$10000,50,0)))</f>
        <v/>
      </c>
      <c r="AB94" s="40" t="str">
        <f>IF((VLOOKUP($A94,'[1]data aktuální'!$A$1:$DI$10000,52,0))=0,"",(VLOOKUP($A94,'[1]data aktuální'!$A$1:$DI$10000,52,0)))</f>
        <v/>
      </c>
      <c r="AC94" s="40" t="str">
        <f>IF((VLOOKUP($A94,'[1]data aktuální'!$A$1:$DI$10000,53,0))=0,"",(VLOOKUP($A94,'[1]data aktuální'!$A$1:$DI$10000,53,0)))</f>
        <v/>
      </c>
      <c r="AD94" s="40" t="str">
        <f>IF((VLOOKUP($A94,'[1]data aktuální'!$A$1:$DI$10000,54,0))=0,"",(VLOOKUP($A94,'[1]data aktuální'!$A$1:$DI$10000,54,0)))</f>
        <v/>
      </c>
      <c r="AE94" s="40" t="str">
        <f>IF((VLOOKUP($A94,'[1]data aktuální'!$A$1:$DI$10000,55,0))=0,"",(VLOOKUP($A94,'[1]data aktuální'!$A$1:$DI$10000,55,0)))</f>
        <v/>
      </c>
      <c r="AF94" s="40" t="str">
        <f>IF((VLOOKUP($A94,'[1]data aktuální'!$A$1:$DI$10000,57,0))=0,"",(VLOOKUP($A94,'[1]data aktuální'!$A$1:$DI$10000,57,0)))</f>
        <v/>
      </c>
      <c r="AG94" s="40" t="str">
        <f>IF((VLOOKUP($A94,'[1]data aktuální'!$A$1:$DI$10000,58,0))=0,"",(VLOOKUP($A94,'[1]data aktuální'!$A$1:$DI$10000,58,0)))</f>
        <v/>
      </c>
      <c r="AH94" s="40" t="str">
        <f>IF((VLOOKUP($A94,'[1]data aktuální'!$A$1:$DI$10000,59,0))=0,"",(VLOOKUP($A94,'[1]data aktuální'!$A$1:$DI$10000,59,0)))</f>
        <v/>
      </c>
      <c r="AI94" s="40" t="str">
        <f>IF((VLOOKUP($A94,'[1]data aktuální'!$A$1:$DI$10000,60,0))=0,"",(VLOOKUP($A94,'[1]data aktuální'!$A$1:$DI$10000,60,0)))</f>
        <v/>
      </c>
      <c r="AJ94" s="40" t="str">
        <f>IF((VLOOKUP($A94,'[1]data aktuální'!$A$1:$DI$10000,62,0))=0,"",(VLOOKUP($A94,'[1]data aktuální'!$A$1:$DI$10000,62,0)))</f>
        <v/>
      </c>
      <c r="AK94" s="40" t="str">
        <f>IF((VLOOKUP($A94,'[1]data aktuální'!$A$1:$DI$10000,63,0))=0,"",(VLOOKUP($A94,'[1]data aktuální'!$A$1:$DI$10000,63,0)))</f>
        <v/>
      </c>
      <c r="AL94" s="40" t="str">
        <f>IF((VLOOKUP($A94,'[1]data aktuální'!$A$1:$DI$10000,64,0))=0,"",(VLOOKUP($A94,'[1]data aktuální'!$A$1:$DI$10000,64,0)))</f>
        <v/>
      </c>
      <c r="AM94" s="40" t="str">
        <f>IF((VLOOKUP($A94,'[1]data aktuální'!$A$1:$DI$10000,65,0))=0,"",(VLOOKUP($A94,'[1]data aktuální'!$A$1:$DI$10000,65,0)))</f>
        <v/>
      </c>
      <c r="AN94" s="38" t="str">
        <f>VLOOKUP(A94,'[1]data aktuální'!$A$2:$DI$10000,113,0)</f>
        <v>5-10 tis.m3</v>
      </c>
    </row>
    <row r="95" spans="1:40" x14ac:dyDescent="0.25">
      <c r="A95" s="74">
        <v>219</v>
      </c>
      <c r="B95" s="52" t="str">
        <f>(VLOOKUP($A95,'[1]data aktuální'!$A$1:$DI$10000,3,0))</f>
        <v>27103803</v>
      </c>
      <c r="C95" s="33" t="str">
        <f>(VLOOKUP($A95,'[1]data aktuální'!$A$1:$DI$10000,7,0))</f>
        <v>DEBLICE - lesy s.r.o.</v>
      </c>
      <c r="D95" s="33" t="str">
        <f>IF((VLOOKUP($A95,'[1]data aktuální'!$A$1:$DI$10000,14,0))=0,"",(VLOOKUP($A95,'[1]data aktuální'!$A$1:$DI$10000,14,0)))</f>
        <v/>
      </c>
      <c r="E95" s="34">
        <f>(VLOOKUP($A95,'[1]data aktuální'!$A$1:$DI$10000,22,0))</f>
        <v>15000</v>
      </c>
      <c r="F95" s="34">
        <f>(VLOOKUP($A95,'[1]data aktuální'!$A$1:$DI$10000,23,0))</f>
        <v>12500</v>
      </c>
      <c r="G95" s="34">
        <f>(VLOOKUP($A95,'[1]data aktuální'!$A$1:$DI$10000,24,0))</f>
        <v>10000</v>
      </c>
      <c r="H95" s="35" t="str">
        <f>IF((VLOOKUP($A95,'[1]data aktuální'!$A$1:$DI$10000,27,0))=0,"",(VLOOKUP($A95,'[1]data aktuální'!$A$1:$DI$10000,27,0)))</f>
        <v/>
      </c>
      <c r="I95" s="35" t="str">
        <f>IF((VLOOKUP($A95,'[1]data aktuální'!$A$1:$DI$10000,28,0))=0,"",(VLOOKUP($A95,'[1]data aktuální'!$A$1:$DI$10000,28,0)))</f>
        <v/>
      </c>
      <c r="J95" s="35">
        <f>IF((VLOOKUP($A95,'[1]data aktuální'!$A$1:$DI$10000,29,0))=0,"",(VLOOKUP($A95,'[1]data aktuální'!$A$1:$DI$10000,29,0)))</f>
        <v>1</v>
      </c>
      <c r="K95" s="35">
        <f>IF((VLOOKUP($A95,'[1]data aktuální'!$A$1:$DI$10000,30,0))=0,"",(VLOOKUP($A95,'[1]data aktuální'!$A$1:$DI$10000,30,0)))</f>
        <v>2</v>
      </c>
      <c r="L95" s="35" t="str">
        <f>IF((VLOOKUP($A95,'[1]data aktuální'!$A$1:$DI$10000,32,0))=0,"",(VLOOKUP($A95,'[1]data aktuální'!$A$1:$DI$10000,32,0)))</f>
        <v/>
      </c>
      <c r="M95" s="35" t="str">
        <f>IF((VLOOKUP($A95,'[1]data aktuální'!$A$1:$DI$10000,33,0))=0,"",(VLOOKUP($A95,'[1]data aktuální'!$A$1:$DI$10000,33,0)))</f>
        <v/>
      </c>
      <c r="N95" s="35">
        <f>IF((VLOOKUP($A95,'[1]data aktuální'!$A$1:$DI$10000,34,0))=0,"",(VLOOKUP($A95,'[1]data aktuální'!$A$1:$DI$10000,34,0)))</f>
        <v>1</v>
      </c>
      <c r="O95" s="35">
        <f>IF((VLOOKUP($A95,'[1]data aktuální'!$A$1:$DI$10000,35,0))=0,"",(VLOOKUP($A95,'[1]data aktuální'!$A$1:$DI$10000,35,0)))</f>
        <v>20</v>
      </c>
      <c r="P95" s="35" t="str">
        <f>IF((VLOOKUP($A95,'[1]data aktuální'!$A$1:$DI$10000,37,0))=0,"",(VLOOKUP($A95,'[1]data aktuální'!$A$1:$DI$10000,37,0)))</f>
        <v/>
      </c>
      <c r="Q95" s="35" t="str">
        <f>IF((VLOOKUP($A95,'[1]data aktuální'!$A$1:$DI$10000,38,0))=0,"",(VLOOKUP($A95,'[1]data aktuální'!$A$1:$DI$10000,38,0)))</f>
        <v/>
      </c>
      <c r="R95" s="35" t="str">
        <f>IF((VLOOKUP($A95,'[1]data aktuální'!$A$1:$DI$10000,39,0))=0,"",(VLOOKUP($A95,'[1]data aktuální'!$A$1:$DI$10000,39,0)))</f>
        <v/>
      </c>
      <c r="S95" s="35">
        <f>IF((VLOOKUP($A95,'[1]data aktuální'!$A$1:$DI$10000,40,0))=0,"",(VLOOKUP($A95,'[1]data aktuální'!$A$1:$DI$10000,40,0)))</f>
        <v>1</v>
      </c>
      <c r="T95" s="35" t="str">
        <f>IF((VLOOKUP($A95,'[1]data aktuální'!$A$1:$DI$10000,42,0))=0,"",(VLOOKUP($A95,'[1]data aktuální'!$A$1:$DI$10000,42,0)))</f>
        <v/>
      </c>
      <c r="U95" s="35" t="str">
        <f>IF((VLOOKUP($A95,'[1]data aktuální'!$A$1:$DI$10000,43,0))=0,"",(VLOOKUP($A95,'[1]data aktuální'!$A$1:$DI$10000,43,0)))</f>
        <v/>
      </c>
      <c r="V95" s="35" t="str">
        <f>IF((VLOOKUP($A95,'[1]data aktuální'!$A$1:$DI$10000,44,0))=0,"",(VLOOKUP($A95,'[1]data aktuální'!$A$1:$DI$10000,44,0)))</f>
        <v/>
      </c>
      <c r="W95" s="35">
        <f>IF((VLOOKUP($A95,'[1]data aktuální'!$A$1:$DI$10000,45,0))=0,"",(VLOOKUP($A95,'[1]data aktuální'!$A$1:$DI$10000,45,0)))</f>
        <v>3</v>
      </c>
      <c r="X95" s="35" t="str">
        <f>IF((VLOOKUP($A95,'[1]data aktuální'!$A$1:$DI$10000,47,0))=0,"",(VLOOKUP($A95,'[1]data aktuální'!$A$1:$DI$10000,47,0)))</f>
        <v/>
      </c>
      <c r="Y95" s="35" t="str">
        <f>IF((VLOOKUP($A95,'[1]data aktuální'!$A$1:$DI$10000,48,0))=0,"",(VLOOKUP($A95,'[1]data aktuální'!$A$1:$DI$10000,48,0)))</f>
        <v/>
      </c>
      <c r="Z95" s="35">
        <f>IF((VLOOKUP($A95,'[1]data aktuální'!$A$1:$DI$10000,49,0))=0,"",(VLOOKUP($A95,'[1]data aktuální'!$A$1:$DI$10000,49,0)))</f>
        <v>5</v>
      </c>
      <c r="AA95" s="35">
        <f>IF((VLOOKUP($A95,'[1]data aktuální'!$A$1:$DI$10000,50,0))=0,"",(VLOOKUP($A95,'[1]data aktuální'!$A$1:$DI$10000,50,0)))</f>
        <v>45</v>
      </c>
      <c r="AB95" s="35" t="str">
        <f>IF((VLOOKUP($A95,'[1]data aktuální'!$A$1:$DI$10000,52,0))=0,"",(VLOOKUP($A95,'[1]data aktuální'!$A$1:$DI$10000,52,0)))</f>
        <v/>
      </c>
      <c r="AC95" s="35" t="str">
        <f>IF((VLOOKUP($A95,'[1]data aktuální'!$A$1:$DI$10000,53,0))=0,"",(VLOOKUP($A95,'[1]data aktuální'!$A$1:$DI$10000,53,0)))</f>
        <v/>
      </c>
      <c r="AD95" s="35" t="str">
        <f>IF((VLOOKUP($A95,'[1]data aktuální'!$A$1:$DI$10000,54,0))=0,"",(VLOOKUP($A95,'[1]data aktuální'!$A$1:$DI$10000,54,0)))</f>
        <v/>
      </c>
      <c r="AE95" s="35">
        <f>IF((VLOOKUP($A95,'[1]data aktuální'!$A$1:$DI$10000,55,0))=0,"",(VLOOKUP($A95,'[1]data aktuální'!$A$1:$DI$10000,55,0)))</f>
        <v>4</v>
      </c>
      <c r="AF95" s="35" t="str">
        <f>IF((VLOOKUP($A95,'[1]data aktuální'!$A$1:$DI$10000,57,0))=0,"",(VLOOKUP($A95,'[1]data aktuální'!$A$1:$DI$10000,57,0)))</f>
        <v/>
      </c>
      <c r="AG95" s="35" t="str">
        <f>IF((VLOOKUP($A95,'[1]data aktuální'!$A$1:$DI$10000,58,0))=0,"",(VLOOKUP($A95,'[1]data aktuální'!$A$1:$DI$10000,58,0)))</f>
        <v/>
      </c>
      <c r="AH95" s="35" t="str">
        <f>IF((VLOOKUP($A95,'[1]data aktuální'!$A$1:$DI$10000,59,0))=0,"",(VLOOKUP($A95,'[1]data aktuální'!$A$1:$DI$10000,59,0)))</f>
        <v/>
      </c>
      <c r="AI95" s="35">
        <f>IF((VLOOKUP($A95,'[1]data aktuální'!$A$1:$DI$10000,60,0))=0,"",(VLOOKUP($A95,'[1]data aktuální'!$A$1:$DI$10000,60,0)))</f>
        <v>2</v>
      </c>
      <c r="AJ95" s="35" t="str">
        <f>IF((VLOOKUP($A95,'[1]data aktuální'!$A$1:$DI$10000,62,0))=0,"",(VLOOKUP($A95,'[1]data aktuální'!$A$1:$DI$10000,62,0)))</f>
        <v/>
      </c>
      <c r="AK95" s="35" t="str">
        <f>IF((VLOOKUP($A95,'[1]data aktuální'!$A$1:$DI$10000,63,0))=0,"",(VLOOKUP($A95,'[1]data aktuální'!$A$1:$DI$10000,63,0)))</f>
        <v/>
      </c>
      <c r="AL95" s="35">
        <f>IF((VLOOKUP($A95,'[1]data aktuální'!$A$1:$DI$10000,64,0))=0,"",(VLOOKUP($A95,'[1]data aktuální'!$A$1:$DI$10000,64,0)))</f>
        <v>1</v>
      </c>
      <c r="AM95" s="35">
        <f>IF((VLOOKUP($A95,'[1]data aktuální'!$A$1:$DI$10000,65,0))=0,"",(VLOOKUP($A95,'[1]data aktuální'!$A$1:$DI$10000,65,0)))</f>
        <v>15</v>
      </c>
      <c r="AN95" s="33" t="str">
        <f>VLOOKUP(A95,'[1]data aktuální'!$A$2:$DI$10000,113,0)</f>
        <v>10-20 tis.m3</v>
      </c>
    </row>
    <row r="96" spans="1:40" s="36" customFormat="1" x14ac:dyDescent="0.25">
      <c r="A96" s="36">
        <v>435</v>
      </c>
      <c r="B96" s="53" t="str">
        <f>(VLOOKUP($A96,'[1]data aktuální'!$A$1:$DI$10000,3,0))</f>
        <v>49062905</v>
      </c>
      <c r="C96" s="55" t="str">
        <f>(VLOOKUP($A96,'[1]data aktuální'!$A$1:$DI$10000,7,0))</f>
        <v>NEMA, spol. s r.o.</v>
      </c>
      <c r="D96" s="55" t="str">
        <f>IF((VLOOKUP($A96,'[1]data aktuální'!$A$1:$DI$10000,14,0))=0,"",(VLOOKUP($A96,'[1]data aktuální'!$A$1:$DI$10000,14,0)))</f>
        <v/>
      </c>
      <c r="E96" s="57">
        <f>(VLOOKUP($A96,'[1]data aktuální'!$A$1:$DI$10000,22,0))</f>
        <v>10000</v>
      </c>
      <c r="F96" s="57">
        <f>(VLOOKUP($A96,'[1]data aktuální'!$A$1:$DI$10000,23,0))</f>
        <v>10000</v>
      </c>
      <c r="G96" s="57">
        <f>(VLOOKUP($A96,'[1]data aktuální'!$A$1:$DI$10000,24,0))</f>
        <v>10000</v>
      </c>
      <c r="H96" s="59">
        <f>IF((VLOOKUP($A96,'[1]data aktuální'!$A$1:$DI$10000,27,0))=0,"",(VLOOKUP($A96,'[1]data aktuální'!$A$1:$DI$10000,27,0)))</f>
        <v>70</v>
      </c>
      <c r="I96" s="59" t="str">
        <f>IF((VLOOKUP($A96,'[1]data aktuální'!$A$1:$DI$10000,28,0))=0,"",(VLOOKUP($A96,'[1]data aktuální'!$A$1:$DI$10000,28,0)))</f>
        <v/>
      </c>
      <c r="J96" s="59" t="str">
        <f>IF((VLOOKUP($A96,'[1]data aktuální'!$A$1:$DI$10000,29,0))=0,"",(VLOOKUP($A96,'[1]data aktuální'!$A$1:$DI$10000,29,0)))</f>
        <v/>
      </c>
      <c r="K96" s="59" t="str">
        <f>IF((VLOOKUP($A96,'[1]data aktuální'!$A$1:$DI$10000,30,0))=0,"",(VLOOKUP($A96,'[1]data aktuální'!$A$1:$DI$10000,30,0)))</f>
        <v/>
      </c>
      <c r="L96" s="59">
        <f>IF((VLOOKUP($A96,'[1]data aktuální'!$A$1:$DI$10000,32,0))=0,"",(VLOOKUP($A96,'[1]data aktuální'!$A$1:$DI$10000,32,0)))</f>
        <v>20</v>
      </c>
      <c r="M96" s="59" t="str">
        <f>IF((VLOOKUP($A96,'[1]data aktuální'!$A$1:$DI$10000,33,0))=0,"",(VLOOKUP($A96,'[1]data aktuální'!$A$1:$DI$10000,33,0)))</f>
        <v/>
      </c>
      <c r="N96" s="59" t="str">
        <f>IF((VLOOKUP($A96,'[1]data aktuální'!$A$1:$DI$10000,34,0))=0,"",(VLOOKUP($A96,'[1]data aktuální'!$A$1:$DI$10000,34,0)))</f>
        <v/>
      </c>
      <c r="O96" s="59" t="str">
        <f>IF((VLOOKUP($A96,'[1]data aktuální'!$A$1:$DI$10000,35,0))=0,"",(VLOOKUP($A96,'[1]data aktuální'!$A$1:$DI$10000,35,0)))</f>
        <v/>
      </c>
      <c r="P96" s="59">
        <f>IF((VLOOKUP($A96,'[1]data aktuální'!$A$1:$DI$10000,37,0))=0,"",(VLOOKUP($A96,'[1]data aktuální'!$A$1:$DI$10000,37,0)))</f>
        <v>10</v>
      </c>
      <c r="Q96" s="59" t="str">
        <f>IF((VLOOKUP($A96,'[1]data aktuální'!$A$1:$DI$10000,38,0))=0,"",(VLOOKUP($A96,'[1]data aktuální'!$A$1:$DI$10000,38,0)))</f>
        <v/>
      </c>
      <c r="R96" s="59" t="str">
        <f>IF((VLOOKUP($A96,'[1]data aktuální'!$A$1:$DI$10000,39,0))=0,"",(VLOOKUP($A96,'[1]data aktuální'!$A$1:$DI$10000,39,0)))</f>
        <v/>
      </c>
      <c r="S96" s="59" t="str">
        <f>IF((VLOOKUP($A96,'[1]data aktuální'!$A$1:$DI$10000,40,0))=0,"",(VLOOKUP($A96,'[1]data aktuální'!$A$1:$DI$10000,40,0)))</f>
        <v/>
      </c>
      <c r="T96" s="59" t="str">
        <f>IF((VLOOKUP($A96,'[1]data aktuální'!$A$1:$DI$10000,42,0))=0,"",(VLOOKUP($A96,'[1]data aktuální'!$A$1:$DI$10000,42,0)))</f>
        <v/>
      </c>
      <c r="U96" s="59" t="str">
        <f>IF((VLOOKUP($A96,'[1]data aktuální'!$A$1:$DI$10000,43,0))=0,"",(VLOOKUP($A96,'[1]data aktuální'!$A$1:$DI$10000,43,0)))</f>
        <v/>
      </c>
      <c r="V96" s="59" t="str">
        <f>IF((VLOOKUP($A96,'[1]data aktuální'!$A$1:$DI$10000,44,0))=0,"",(VLOOKUP($A96,'[1]data aktuální'!$A$1:$DI$10000,44,0)))</f>
        <v/>
      </c>
      <c r="W96" s="59" t="str">
        <f>IF((VLOOKUP($A96,'[1]data aktuální'!$A$1:$DI$10000,45,0))=0,"",(VLOOKUP($A96,'[1]data aktuální'!$A$1:$DI$10000,45,0)))</f>
        <v/>
      </c>
      <c r="X96" s="59" t="str">
        <f>IF((VLOOKUP($A96,'[1]data aktuální'!$A$1:$DI$10000,47,0))=0,"",(VLOOKUP($A96,'[1]data aktuální'!$A$1:$DI$10000,47,0)))</f>
        <v/>
      </c>
      <c r="Y96" s="59" t="str">
        <f>IF((VLOOKUP($A96,'[1]data aktuální'!$A$1:$DI$10000,48,0))=0,"",(VLOOKUP($A96,'[1]data aktuální'!$A$1:$DI$10000,48,0)))</f>
        <v/>
      </c>
      <c r="Z96" s="59" t="str">
        <f>IF((VLOOKUP($A96,'[1]data aktuální'!$A$1:$DI$10000,49,0))=0,"",(VLOOKUP($A96,'[1]data aktuální'!$A$1:$DI$10000,49,0)))</f>
        <v/>
      </c>
      <c r="AA96" s="59" t="str">
        <f>IF((VLOOKUP($A96,'[1]data aktuální'!$A$1:$DI$10000,50,0))=0,"",(VLOOKUP($A96,'[1]data aktuální'!$A$1:$DI$10000,50,0)))</f>
        <v/>
      </c>
      <c r="AB96" s="59" t="str">
        <f>IF((VLOOKUP($A96,'[1]data aktuální'!$A$1:$DI$10000,52,0))=0,"",(VLOOKUP($A96,'[1]data aktuální'!$A$1:$DI$10000,52,0)))</f>
        <v/>
      </c>
      <c r="AC96" s="59" t="str">
        <f>IF((VLOOKUP($A96,'[1]data aktuální'!$A$1:$DI$10000,53,0))=0,"",(VLOOKUP($A96,'[1]data aktuální'!$A$1:$DI$10000,53,0)))</f>
        <v/>
      </c>
      <c r="AD96" s="59" t="str">
        <f>IF((VLOOKUP($A96,'[1]data aktuální'!$A$1:$DI$10000,54,0))=0,"",(VLOOKUP($A96,'[1]data aktuální'!$A$1:$DI$10000,54,0)))</f>
        <v/>
      </c>
      <c r="AE96" s="59" t="str">
        <f>IF((VLOOKUP($A96,'[1]data aktuální'!$A$1:$DI$10000,55,0))=0,"",(VLOOKUP($A96,'[1]data aktuální'!$A$1:$DI$10000,55,0)))</f>
        <v/>
      </c>
      <c r="AF96" s="59" t="str">
        <f>IF((VLOOKUP($A96,'[1]data aktuální'!$A$1:$DI$10000,57,0))=0,"",(VLOOKUP($A96,'[1]data aktuální'!$A$1:$DI$10000,57,0)))</f>
        <v/>
      </c>
      <c r="AG96" s="59" t="str">
        <f>IF((VLOOKUP($A96,'[1]data aktuální'!$A$1:$DI$10000,58,0))=0,"",(VLOOKUP($A96,'[1]data aktuální'!$A$1:$DI$10000,58,0)))</f>
        <v/>
      </c>
      <c r="AH96" s="59" t="str">
        <f>IF((VLOOKUP($A96,'[1]data aktuální'!$A$1:$DI$10000,59,0))=0,"",(VLOOKUP($A96,'[1]data aktuální'!$A$1:$DI$10000,59,0)))</f>
        <v/>
      </c>
      <c r="AI96" s="59" t="str">
        <f>IF((VLOOKUP($A96,'[1]data aktuální'!$A$1:$DI$10000,60,0))=0,"",(VLOOKUP($A96,'[1]data aktuální'!$A$1:$DI$10000,60,0)))</f>
        <v/>
      </c>
      <c r="AJ96" s="59" t="str">
        <f>IF((VLOOKUP($A96,'[1]data aktuální'!$A$1:$DI$10000,62,0))=0,"",(VLOOKUP($A96,'[1]data aktuální'!$A$1:$DI$10000,62,0)))</f>
        <v/>
      </c>
      <c r="AK96" s="59" t="str">
        <f>IF((VLOOKUP($A96,'[1]data aktuální'!$A$1:$DI$10000,63,0))=0,"",(VLOOKUP($A96,'[1]data aktuální'!$A$1:$DI$10000,63,0)))</f>
        <v/>
      </c>
      <c r="AL96" s="59" t="str">
        <f>IF((VLOOKUP($A96,'[1]data aktuální'!$A$1:$DI$10000,64,0))=0,"",(VLOOKUP($A96,'[1]data aktuální'!$A$1:$DI$10000,64,0)))</f>
        <v/>
      </c>
      <c r="AM96" s="59" t="str">
        <f>IF((VLOOKUP($A96,'[1]data aktuální'!$A$1:$DI$10000,65,0))=0,"",(VLOOKUP($A96,'[1]data aktuální'!$A$1:$DI$10000,65,0)))</f>
        <v/>
      </c>
      <c r="AN96" s="55" t="str">
        <f>VLOOKUP(A96,'[1]data aktuální'!$A$2:$DI$10000,113,0)</f>
        <v>5-10 tis.m3</v>
      </c>
    </row>
    <row r="97" spans="1:40" x14ac:dyDescent="0.25">
      <c r="A97" s="74">
        <v>665</v>
      </c>
      <c r="B97" s="54">
        <f>(VLOOKUP($A97,'[1]data aktuální'!$A$1:$DI$10000,3,0))</f>
        <v>25537342</v>
      </c>
      <c r="C97" s="56" t="str">
        <f>(VLOOKUP($A97,'[1]data aktuální'!$A$1:$DI$10000,7,0))</f>
        <v>2MAX, s.r.o.</v>
      </c>
      <c r="D97" s="56" t="str">
        <f>IF((VLOOKUP($A97,'[1]data aktuální'!$A$1:$DI$10000,14,0))=0,"",(VLOOKUP($A97,'[1]data aktuální'!$A$1:$DI$10000,14,0)))</f>
        <v/>
      </c>
      <c r="E97" s="58">
        <f>(VLOOKUP($A97,'[1]data aktuální'!$A$1:$DI$10000,22,0))</f>
        <v>12000</v>
      </c>
      <c r="F97" s="58">
        <f>(VLOOKUP($A97,'[1]data aktuální'!$A$1:$DI$10000,23,0))</f>
        <v>10000</v>
      </c>
      <c r="G97" s="58">
        <f>(VLOOKUP($A97,'[1]data aktuální'!$A$1:$DI$10000,24,0))</f>
        <v>10000</v>
      </c>
      <c r="H97" s="60" t="str">
        <f>IF((VLOOKUP($A97,'[1]data aktuální'!$A$1:$DI$10000,27,0))=0,"",(VLOOKUP($A97,'[1]data aktuální'!$A$1:$DI$10000,27,0)))</f>
        <v/>
      </c>
      <c r="I97" s="60" t="str">
        <f>IF((VLOOKUP($A97,'[1]data aktuální'!$A$1:$DI$10000,28,0))=0,"",(VLOOKUP($A97,'[1]data aktuální'!$A$1:$DI$10000,28,0)))</f>
        <v/>
      </c>
      <c r="J97" s="60" t="str">
        <f>IF((VLOOKUP($A97,'[1]data aktuální'!$A$1:$DI$10000,29,0))=0,"",(VLOOKUP($A97,'[1]data aktuální'!$A$1:$DI$10000,29,0)))</f>
        <v/>
      </c>
      <c r="K97" s="60" t="str">
        <f>IF((VLOOKUP($A97,'[1]data aktuální'!$A$1:$DI$10000,30,0))=0,"",(VLOOKUP($A97,'[1]data aktuální'!$A$1:$DI$10000,30,0)))</f>
        <v/>
      </c>
      <c r="L97" s="60" t="str">
        <f>IF((VLOOKUP($A97,'[1]data aktuální'!$A$1:$DI$10000,32,0))=0,"",(VLOOKUP($A97,'[1]data aktuální'!$A$1:$DI$10000,32,0)))</f>
        <v/>
      </c>
      <c r="M97" s="60" t="str">
        <f>IF((VLOOKUP($A97,'[1]data aktuální'!$A$1:$DI$10000,33,0))=0,"",(VLOOKUP($A97,'[1]data aktuální'!$A$1:$DI$10000,33,0)))</f>
        <v/>
      </c>
      <c r="N97" s="60" t="str">
        <f>IF((VLOOKUP($A97,'[1]data aktuální'!$A$1:$DI$10000,34,0))=0,"",(VLOOKUP($A97,'[1]data aktuální'!$A$1:$DI$10000,34,0)))</f>
        <v/>
      </c>
      <c r="O97" s="60" t="str">
        <f>IF((VLOOKUP($A97,'[1]data aktuální'!$A$1:$DI$10000,35,0))=0,"",(VLOOKUP($A97,'[1]data aktuální'!$A$1:$DI$10000,35,0)))</f>
        <v/>
      </c>
      <c r="P97" s="60" t="str">
        <f>IF((VLOOKUP($A97,'[1]data aktuální'!$A$1:$DI$10000,37,0))=0,"",(VLOOKUP($A97,'[1]data aktuální'!$A$1:$DI$10000,37,0)))</f>
        <v/>
      </c>
      <c r="Q97" s="60" t="str">
        <f>IF((VLOOKUP($A97,'[1]data aktuální'!$A$1:$DI$10000,38,0))=0,"",(VLOOKUP($A97,'[1]data aktuální'!$A$1:$DI$10000,38,0)))</f>
        <v/>
      </c>
      <c r="R97" s="60" t="str">
        <f>IF((VLOOKUP($A97,'[1]data aktuální'!$A$1:$DI$10000,39,0))=0,"",(VLOOKUP($A97,'[1]data aktuální'!$A$1:$DI$10000,39,0)))</f>
        <v/>
      </c>
      <c r="S97" s="60" t="str">
        <f>IF((VLOOKUP($A97,'[1]data aktuální'!$A$1:$DI$10000,40,0))=0,"",(VLOOKUP($A97,'[1]data aktuální'!$A$1:$DI$10000,40,0)))</f>
        <v/>
      </c>
      <c r="T97" s="60" t="str">
        <f>IF((VLOOKUP($A97,'[1]data aktuální'!$A$1:$DI$10000,42,0))=0,"",(VLOOKUP($A97,'[1]data aktuální'!$A$1:$DI$10000,42,0)))</f>
        <v/>
      </c>
      <c r="U97" s="60" t="str">
        <f>IF((VLOOKUP($A97,'[1]data aktuální'!$A$1:$DI$10000,43,0))=0,"",(VLOOKUP($A97,'[1]data aktuální'!$A$1:$DI$10000,43,0)))</f>
        <v/>
      </c>
      <c r="V97" s="60" t="str">
        <f>IF((VLOOKUP($A97,'[1]data aktuální'!$A$1:$DI$10000,44,0))=0,"",(VLOOKUP($A97,'[1]data aktuální'!$A$1:$DI$10000,44,0)))</f>
        <v/>
      </c>
      <c r="W97" s="60" t="str">
        <f>IF((VLOOKUP($A97,'[1]data aktuální'!$A$1:$DI$10000,45,0))=0,"",(VLOOKUP($A97,'[1]data aktuální'!$A$1:$DI$10000,45,0)))</f>
        <v/>
      </c>
      <c r="X97" s="60">
        <f>IF((VLOOKUP($A97,'[1]data aktuální'!$A$1:$DI$10000,47,0))=0,"",(VLOOKUP($A97,'[1]data aktuální'!$A$1:$DI$10000,47,0)))</f>
        <v>100</v>
      </c>
      <c r="Y97" s="60" t="str">
        <f>IF((VLOOKUP($A97,'[1]data aktuální'!$A$1:$DI$10000,48,0))=0,"",(VLOOKUP($A97,'[1]data aktuální'!$A$1:$DI$10000,48,0)))</f>
        <v/>
      </c>
      <c r="Z97" s="60" t="str">
        <f>IF((VLOOKUP($A97,'[1]data aktuální'!$A$1:$DI$10000,49,0))=0,"",(VLOOKUP($A97,'[1]data aktuální'!$A$1:$DI$10000,49,0)))</f>
        <v/>
      </c>
      <c r="AA97" s="60" t="str">
        <f>IF((VLOOKUP($A97,'[1]data aktuální'!$A$1:$DI$10000,50,0))=0,"",(VLOOKUP($A97,'[1]data aktuální'!$A$1:$DI$10000,50,0)))</f>
        <v/>
      </c>
      <c r="AB97" s="60" t="str">
        <f>IF((VLOOKUP($A97,'[1]data aktuální'!$A$1:$DI$10000,52,0))=0,"",(VLOOKUP($A97,'[1]data aktuální'!$A$1:$DI$10000,52,0)))</f>
        <v/>
      </c>
      <c r="AC97" s="60" t="str">
        <f>IF((VLOOKUP($A97,'[1]data aktuální'!$A$1:$DI$10000,53,0))=0,"",(VLOOKUP($A97,'[1]data aktuální'!$A$1:$DI$10000,53,0)))</f>
        <v/>
      </c>
      <c r="AD97" s="60" t="str">
        <f>IF((VLOOKUP($A97,'[1]data aktuální'!$A$1:$DI$10000,54,0))=0,"",(VLOOKUP($A97,'[1]data aktuální'!$A$1:$DI$10000,54,0)))</f>
        <v/>
      </c>
      <c r="AE97" s="60" t="str">
        <f>IF((VLOOKUP($A97,'[1]data aktuální'!$A$1:$DI$10000,55,0))=0,"",(VLOOKUP($A97,'[1]data aktuální'!$A$1:$DI$10000,55,0)))</f>
        <v/>
      </c>
      <c r="AF97" s="60" t="str">
        <f>IF((VLOOKUP($A97,'[1]data aktuální'!$A$1:$DI$10000,57,0))=0,"",(VLOOKUP($A97,'[1]data aktuální'!$A$1:$DI$10000,57,0)))</f>
        <v/>
      </c>
      <c r="AG97" s="60" t="str">
        <f>IF((VLOOKUP($A97,'[1]data aktuální'!$A$1:$DI$10000,58,0))=0,"",(VLOOKUP($A97,'[1]data aktuální'!$A$1:$DI$10000,58,0)))</f>
        <v/>
      </c>
      <c r="AH97" s="60" t="str">
        <f>IF((VLOOKUP($A97,'[1]data aktuální'!$A$1:$DI$10000,59,0))=0,"",(VLOOKUP($A97,'[1]data aktuální'!$A$1:$DI$10000,59,0)))</f>
        <v/>
      </c>
      <c r="AI97" s="60" t="str">
        <f>IF((VLOOKUP($A97,'[1]data aktuální'!$A$1:$DI$10000,60,0))=0,"",(VLOOKUP($A97,'[1]data aktuální'!$A$1:$DI$10000,60,0)))</f>
        <v/>
      </c>
      <c r="AJ97" s="60" t="str">
        <f>IF((VLOOKUP($A97,'[1]data aktuální'!$A$1:$DI$10000,62,0))=0,"",(VLOOKUP($A97,'[1]data aktuální'!$A$1:$DI$10000,62,0)))</f>
        <v/>
      </c>
      <c r="AK97" s="60" t="str">
        <f>IF((VLOOKUP($A97,'[1]data aktuální'!$A$1:$DI$10000,63,0))=0,"",(VLOOKUP($A97,'[1]data aktuální'!$A$1:$DI$10000,63,0)))</f>
        <v/>
      </c>
      <c r="AL97" s="60" t="str">
        <f>IF((VLOOKUP($A97,'[1]data aktuální'!$A$1:$DI$10000,64,0))=0,"",(VLOOKUP($A97,'[1]data aktuální'!$A$1:$DI$10000,64,0)))</f>
        <v/>
      </c>
      <c r="AM97" s="60" t="str">
        <f>IF((VLOOKUP($A97,'[1]data aktuální'!$A$1:$DI$10000,65,0))=0,"",(VLOOKUP($A97,'[1]data aktuální'!$A$1:$DI$10000,65,0)))</f>
        <v/>
      </c>
      <c r="AN97" s="56" t="str">
        <f>VLOOKUP(A97,'[1]data aktuální'!$A$2:$DI$10000,113,0)</f>
        <v>5-10 tis.m3</v>
      </c>
    </row>
    <row r="98" spans="1:40" s="36" customFormat="1" x14ac:dyDescent="0.25">
      <c r="A98" s="36">
        <v>327</v>
      </c>
      <c r="B98" s="51" t="str">
        <f>(VLOOKUP($A98,'[1]data aktuální'!$A$1:$DI$10000,3,0))</f>
        <v>27310876</v>
      </c>
      <c r="C98" s="38" t="str">
        <f>(VLOOKUP($A98,'[1]data aktuální'!$A$1:$DI$10000,7,0))</f>
        <v>ABL Petrovice s.r.o.</v>
      </c>
      <c r="D98" s="38" t="str">
        <f>IF((VLOOKUP($A98,'[1]data aktuální'!$A$1:$DI$10000,14,0))=0,"",(VLOOKUP($A98,'[1]data aktuální'!$A$1:$DI$10000,14,0)))</f>
        <v/>
      </c>
      <c r="E98" s="39">
        <f>(VLOOKUP($A98,'[1]data aktuální'!$A$1:$DI$10000,22,0))</f>
        <v>11000</v>
      </c>
      <c r="F98" s="39">
        <f>(VLOOKUP($A98,'[1]data aktuální'!$A$1:$DI$10000,23,0))</f>
        <v>10500</v>
      </c>
      <c r="G98" s="39">
        <f>(VLOOKUP($A98,'[1]data aktuální'!$A$1:$DI$10000,24,0))</f>
        <v>9800</v>
      </c>
      <c r="H98" s="40">
        <f>IF((VLOOKUP($A98,'[1]data aktuální'!$A$1:$DI$10000,27,0))=0,"",(VLOOKUP($A98,'[1]data aktuální'!$A$1:$DI$10000,27,0)))</f>
        <v>59</v>
      </c>
      <c r="I98" s="40" t="str">
        <f>IF((VLOOKUP($A98,'[1]data aktuální'!$A$1:$DI$10000,28,0))=0,"",(VLOOKUP($A98,'[1]data aktuální'!$A$1:$DI$10000,28,0)))</f>
        <v/>
      </c>
      <c r="J98" s="40" t="str">
        <f>IF((VLOOKUP($A98,'[1]data aktuální'!$A$1:$DI$10000,29,0))=0,"",(VLOOKUP($A98,'[1]data aktuální'!$A$1:$DI$10000,29,0)))</f>
        <v/>
      </c>
      <c r="K98" s="40" t="str">
        <f>IF((VLOOKUP($A98,'[1]data aktuální'!$A$1:$DI$10000,30,0))=0,"",(VLOOKUP($A98,'[1]data aktuální'!$A$1:$DI$10000,30,0)))</f>
        <v/>
      </c>
      <c r="L98" s="40">
        <f>IF((VLOOKUP($A98,'[1]data aktuální'!$A$1:$DI$10000,32,0))=0,"",(VLOOKUP($A98,'[1]data aktuální'!$A$1:$DI$10000,32,0)))</f>
        <v>40</v>
      </c>
      <c r="M98" s="40" t="str">
        <f>IF((VLOOKUP($A98,'[1]data aktuální'!$A$1:$DI$10000,33,0))=0,"",(VLOOKUP($A98,'[1]data aktuální'!$A$1:$DI$10000,33,0)))</f>
        <v/>
      </c>
      <c r="N98" s="40" t="str">
        <f>IF((VLOOKUP($A98,'[1]data aktuální'!$A$1:$DI$10000,34,0))=0,"",(VLOOKUP($A98,'[1]data aktuální'!$A$1:$DI$10000,34,0)))</f>
        <v/>
      </c>
      <c r="O98" s="40" t="str">
        <f>IF((VLOOKUP($A98,'[1]data aktuální'!$A$1:$DI$10000,35,0))=0,"",(VLOOKUP($A98,'[1]data aktuální'!$A$1:$DI$10000,35,0)))</f>
        <v/>
      </c>
      <c r="P98" s="40">
        <f>IF((VLOOKUP($A98,'[1]data aktuální'!$A$1:$DI$10000,37,0))=0,"",(VLOOKUP($A98,'[1]data aktuální'!$A$1:$DI$10000,37,0)))</f>
        <v>1</v>
      </c>
      <c r="Q98" s="40" t="str">
        <f>IF((VLOOKUP($A98,'[1]data aktuální'!$A$1:$DI$10000,38,0))=0,"",(VLOOKUP($A98,'[1]data aktuální'!$A$1:$DI$10000,38,0)))</f>
        <v/>
      </c>
      <c r="R98" s="40" t="str">
        <f>IF((VLOOKUP($A98,'[1]data aktuální'!$A$1:$DI$10000,39,0))=0,"",(VLOOKUP($A98,'[1]data aktuální'!$A$1:$DI$10000,39,0)))</f>
        <v/>
      </c>
      <c r="S98" s="40" t="str">
        <f>IF((VLOOKUP($A98,'[1]data aktuální'!$A$1:$DI$10000,40,0))=0,"",(VLOOKUP($A98,'[1]data aktuální'!$A$1:$DI$10000,40,0)))</f>
        <v/>
      </c>
      <c r="T98" s="40" t="str">
        <f>IF((VLOOKUP($A98,'[1]data aktuální'!$A$1:$DI$10000,42,0))=0,"",(VLOOKUP($A98,'[1]data aktuální'!$A$1:$DI$10000,42,0)))</f>
        <v/>
      </c>
      <c r="U98" s="40" t="str">
        <f>IF((VLOOKUP($A98,'[1]data aktuální'!$A$1:$DI$10000,43,0))=0,"",(VLOOKUP($A98,'[1]data aktuální'!$A$1:$DI$10000,43,0)))</f>
        <v/>
      </c>
      <c r="V98" s="40" t="str">
        <f>IF((VLOOKUP($A98,'[1]data aktuální'!$A$1:$DI$10000,44,0))=0,"",(VLOOKUP($A98,'[1]data aktuální'!$A$1:$DI$10000,44,0)))</f>
        <v/>
      </c>
      <c r="W98" s="40" t="str">
        <f>IF((VLOOKUP($A98,'[1]data aktuální'!$A$1:$DI$10000,45,0))=0,"",(VLOOKUP($A98,'[1]data aktuální'!$A$1:$DI$10000,45,0)))</f>
        <v/>
      </c>
      <c r="X98" s="40" t="str">
        <f>IF((VLOOKUP($A98,'[1]data aktuální'!$A$1:$DI$10000,47,0))=0,"",(VLOOKUP($A98,'[1]data aktuální'!$A$1:$DI$10000,47,0)))</f>
        <v/>
      </c>
      <c r="Y98" s="40" t="str">
        <f>IF((VLOOKUP($A98,'[1]data aktuální'!$A$1:$DI$10000,48,0))=0,"",(VLOOKUP($A98,'[1]data aktuální'!$A$1:$DI$10000,48,0)))</f>
        <v/>
      </c>
      <c r="Z98" s="40" t="str">
        <f>IF((VLOOKUP($A98,'[1]data aktuální'!$A$1:$DI$10000,49,0))=0,"",(VLOOKUP($A98,'[1]data aktuální'!$A$1:$DI$10000,49,0)))</f>
        <v/>
      </c>
      <c r="AA98" s="40" t="str">
        <f>IF((VLOOKUP($A98,'[1]data aktuální'!$A$1:$DI$10000,50,0))=0,"",(VLOOKUP($A98,'[1]data aktuální'!$A$1:$DI$10000,50,0)))</f>
        <v/>
      </c>
      <c r="AB98" s="40" t="str">
        <f>IF((VLOOKUP($A98,'[1]data aktuální'!$A$1:$DI$10000,52,0))=0,"",(VLOOKUP($A98,'[1]data aktuální'!$A$1:$DI$10000,52,0)))</f>
        <v/>
      </c>
      <c r="AC98" s="40" t="str">
        <f>IF((VLOOKUP($A98,'[1]data aktuální'!$A$1:$DI$10000,53,0))=0,"",(VLOOKUP($A98,'[1]data aktuální'!$A$1:$DI$10000,53,0)))</f>
        <v/>
      </c>
      <c r="AD98" s="40" t="str">
        <f>IF((VLOOKUP($A98,'[1]data aktuální'!$A$1:$DI$10000,54,0))=0,"",(VLOOKUP($A98,'[1]data aktuální'!$A$1:$DI$10000,54,0)))</f>
        <v/>
      </c>
      <c r="AE98" s="40" t="str">
        <f>IF((VLOOKUP($A98,'[1]data aktuální'!$A$1:$DI$10000,55,0))=0,"",(VLOOKUP($A98,'[1]data aktuální'!$A$1:$DI$10000,55,0)))</f>
        <v/>
      </c>
      <c r="AF98" s="40" t="str">
        <f>IF((VLOOKUP($A98,'[1]data aktuální'!$A$1:$DI$10000,57,0))=0,"",(VLOOKUP($A98,'[1]data aktuální'!$A$1:$DI$10000,57,0)))</f>
        <v/>
      </c>
      <c r="AG98" s="40" t="str">
        <f>IF((VLOOKUP($A98,'[1]data aktuální'!$A$1:$DI$10000,58,0))=0,"",(VLOOKUP($A98,'[1]data aktuální'!$A$1:$DI$10000,58,0)))</f>
        <v/>
      </c>
      <c r="AH98" s="40" t="str">
        <f>IF((VLOOKUP($A98,'[1]data aktuální'!$A$1:$DI$10000,59,0))=0,"",(VLOOKUP($A98,'[1]data aktuální'!$A$1:$DI$10000,59,0)))</f>
        <v/>
      </c>
      <c r="AI98" s="40" t="str">
        <f>IF((VLOOKUP($A98,'[1]data aktuální'!$A$1:$DI$10000,60,0))=0,"",(VLOOKUP($A98,'[1]data aktuální'!$A$1:$DI$10000,60,0)))</f>
        <v/>
      </c>
      <c r="AJ98" s="40" t="str">
        <f>IF((VLOOKUP($A98,'[1]data aktuální'!$A$1:$DI$10000,62,0))=0,"",(VLOOKUP($A98,'[1]data aktuální'!$A$1:$DI$10000,62,0)))</f>
        <v/>
      </c>
      <c r="AK98" s="40" t="str">
        <f>IF((VLOOKUP($A98,'[1]data aktuální'!$A$1:$DI$10000,63,0))=0,"",(VLOOKUP($A98,'[1]data aktuální'!$A$1:$DI$10000,63,0)))</f>
        <v/>
      </c>
      <c r="AL98" s="40" t="str">
        <f>IF((VLOOKUP($A98,'[1]data aktuální'!$A$1:$DI$10000,64,0))=0,"",(VLOOKUP($A98,'[1]data aktuální'!$A$1:$DI$10000,64,0)))</f>
        <v/>
      </c>
      <c r="AM98" s="40" t="str">
        <f>IF((VLOOKUP($A98,'[1]data aktuální'!$A$1:$DI$10000,65,0))=0,"",(VLOOKUP($A98,'[1]data aktuální'!$A$1:$DI$10000,65,0)))</f>
        <v/>
      </c>
      <c r="AN98" s="38" t="str">
        <f>VLOOKUP(A98,'[1]data aktuální'!$A$2:$DI$10000,113,0)</f>
        <v>10-20 tis.m3</v>
      </c>
    </row>
    <row r="99" spans="1:40" x14ac:dyDescent="0.25">
      <c r="A99">
        <v>410</v>
      </c>
      <c r="B99" s="52" t="str">
        <f>(VLOOKUP($A99,'[1]data aktuální'!$A$1:$DI$10000,3,0))</f>
        <v>28574630</v>
      </c>
      <c r="C99" s="33" t="str">
        <f>(VLOOKUP($A99,'[1]data aktuální'!$A$1:$DI$10000,7,0))</f>
        <v>EUROPROLAND s.r.o.</v>
      </c>
      <c r="D99" s="33" t="str">
        <f>IF((VLOOKUP($A99,'[1]data aktuální'!$A$1:$DI$10000,14,0))=0,"",(VLOOKUP($A99,'[1]data aktuální'!$A$1:$DI$10000,14,0)))</f>
        <v/>
      </c>
      <c r="E99" s="34">
        <f>(VLOOKUP($A99,'[1]data aktuální'!$A$1:$DI$10000,22,0))</f>
        <v>8254</v>
      </c>
      <c r="F99" s="34">
        <f>(VLOOKUP($A99,'[1]data aktuální'!$A$1:$DI$10000,23,0))</f>
        <v>9353</v>
      </c>
      <c r="G99" s="34">
        <f>(VLOOKUP($A99,'[1]data aktuální'!$A$1:$DI$10000,24,0))</f>
        <v>9587</v>
      </c>
      <c r="H99" s="35" t="str">
        <f>IF((VLOOKUP($A99,'[1]data aktuální'!$A$1:$DI$10000,27,0))=0,"",(VLOOKUP($A99,'[1]data aktuální'!$A$1:$DI$10000,27,0)))</f>
        <v/>
      </c>
      <c r="I99" s="35" t="str">
        <f>IF((VLOOKUP($A99,'[1]data aktuální'!$A$1:$DI$10000,28,0))=0,"",(VLOOKUP($A99,'[1]data aktuální'!$A$1:$DI$10000,28,0)))</f>
        <v/>
      </c>
      <c r="J99" s="35">
        <f>IF((VLOOKUP($A99,'[1]data aktuální'!$A$1:$DI$10000,29,0))=0,"",(VLOOKUP($A99,'[1]data aktuální'!$A$1:$DI$10000,29,0)))</f>
        <v>80</v>
      </c>
      <c r="K99" s="35" t="str">
        <f>IF((VLOOKUP($A99,'[1]data aktuální'!$A$1:$DI$10000,30,0))=0,"",(VLOOKUP($A99,'[1]data aktuální'!$A$1:$DI$10000,30,0)))</f>
        <v/>
      </c>
      <c r="L99" s="35" t="str">
        <f>IF((VLOOKUP($A99,'[1]data aktuální'!$A$1:$DI$10000,32,0))=0,"",(VLOOKUP($A99,'[1]data aktuální'!$A$1:$DI$10000,32,0)))</f>
        <v/>
      </c>
      <c r="M99" s="35" t="str">
        <f>IF((VLOOKUP($A99,'[1]data aktuální'!$A$1:$DI$10000,33,0))=0,"",(VLOOKUP($A99,'[1]data aktuální'!$A$1:$DI$10000,33,0)))</f>
        <v/>
      </c>
      <c r="N99" s="35">
        <f>IF((VLOOKUP($A99,'[1]data aktuální'!$A$1:$DI$10000,34,0))=0,"",(VLOOKUP($A99,'[1]data aktuální'!$A$1:$DI$10000,34,0)))</f>
        <v>5</v>
      </c>
      <c r="O99" s="35" t="str">
        <f>IF((VLOOKUP($A99,'[1]data aktuální'!$A$1:$DI$10000,35,0))=0,"",(VLOOKUP($A99,'[1]data aktuální'!$A$1:$DI$10000,35,0)))</f>
        <v/>
      </c>
      <c r="P99" s="35" t="str">
        <f>IF((VLOOKUP($A99,'[1]data aktuální'!$A$1:$DI$10000,37,0))=0,"",(VLOOKUP($A99,'[1]data aktuální'!$A$1:$DI$10000,37,0)))</f>
        <v/>
      </c>
      <c r="Q99" s="35" t="str">
        <f>IF((VLOOKUP($A99,'[1]data aktuální'!$A$1:$DI$10000,38,0))=0,"",(VLOOKUP($A99,'[1]data aktuální'!$A$1:$DI$10000,38,0)))</f>
        <v/>
      </c>
      <c r="R99" s="35">
        <f>IF((VLOOKUP($A99,'[1]data aktuální'!$A$1:$DI$10000,39,0))=0,"",(VLOOKUP($A99,'[1]data aktuální'!$A$1:$DI$10000,39,0)))</f>
        <v>15</v>
      </c>
      <c r="S99" s="35" t="str">
        <f>IF((VLOOKUP($A99,'[1]data aktuální'!$A$1:$DI$10000,40,0))=0,"",(VLOOKUP($A99,'[1]data aktuální'!$A$1:$DI$10000,40,0)))</f>
        <v/>
      </c>
      <c r="T99" s="35" t="str">
        <f>IF((VLOOKUP($A99,'[1]data aktuální'!$A$1:$DI$10000,42,0))=0,"",(VLOOKUP($A99,'[1]data aktuální'!$A$1:$DI$10000,42,0)))</f>
        <v/>
      </c>
      <c r="U99" s="35" t="str">
        <f>IF((VLOOKUP($A99,'[1]data aktuální'!$A$1:$DI$10000,43,0))=0,"",(VLOOKUP($A99,'[1]data aktuální'!$A$1:$DI$10000,43,0)))</f>
        <v/>
      </c>
      <c r="V99" s="35" t="str">
        <f>IF((VLOOKUP($A99,'[1]data aktuální'!$A$1:$DI$10000,44,0))=0,"",(VLOOKUP($A99,'[1]data aktuální'!$A$1:$DI$10000,44,0)))</f>
        <v/>
      </c>
      <c r="W99" s="35" t="str">
        <f>IF((VLOOKUP($A99,'[1]data aktuální'!$A$1:$DI$10000,45,0))=0,"",(VLOOKUP($A99,'[1]data aktuální'!$A$1:$DI$10000,45,0)))</f>
        <v/>
      </c>
      <c r="X99" s="35" t="str">
        <f>IF((VLOOKUP($A99,'[1]data aktuální'!$A$1:$DI$10000,47,0))=0,"",(VLOOKUP($A99,'[1]data aktuální'!$A$1:$DI$10000,47,0)))</f>
        <v/>
      </c>
      <c r="Y99" s="35" t="str">
        <f>IF((VLOOKUP($A99,'[1]data aktuální'!$A$1:$DI$10000,48,0))=0,"",(VLOOKUP($A99,'[1]data aktuální'!$A$1:$DI$10000,48,0)))</f>
        <v/>
      </c>
      <c r="Z99" s="35" t="str">
        <f>IF((VLOOKUP($A99,'[1]data aktuální'!$A$1:$DI$10000,49,0))=0,"",(VLOOKUP($A99,'[1]data aktuální'!$A$1:$DI$10000,49,0)))</f>
        <v/>
      </c>
      <c r="AA99" s="35" t="str">
        <f>IF((VLOOKUP($A99,'[1]data aktuální'!$A$1:$DI$10000,50,0))=0,"",(VLOOKUP($A99,'[1]data aktuální'!$A$1:$DI$10000,50,0)))</f>
        <v/>
      </c>
      <c r="AB99" s="35" t="str">
        <f>IF((VLOOKUP($A99,'[1]data aktuální'!$A$1:$DI$10000,52,0))=0,"",(VLOOKUP($A99,'[1]data aktuální'!$A$1:$DI$10000,52,0)))</f>
        <v/>
      </c>
      <c r="AC99" s="35" t="str">
        <f>IF((VLOOKUP($A99,'[1]data aktuální'!$A$1:$DI$10000,53,0))=0,"",(VLOOKUP($A99,'[1]data aktuální'!$A$1:$DI$10000,53,0)))</f>
        <v/>
      </c>
      <c r="AD99" s="35" t="str">
        <f>IF((VLOOKUP($A99,'[1]data aktuální'!$A$1:$DI$10000,54,0))=0,"",(VLOOKUP($A99,'[1]data aktuální'!$A$1:$DI$10000,54,0)))</f>
        <v/>
      </c>
      <c r="AE99" s="35" t="str">
        <f>IF((VLOOKUP($A99,'[1]data aktuální'!$A$1:$DI$10000,55,0))=0,"",(VLOOKUP($A99,'[1]data aktuální'!$A$1:$DI$10000,55,0)))</f>
        <v/>
      </c>
      <c r="AF99" s="35" t="str">
        <f>IF((VLOOKUP($A99,'[1]data aktuální'!$A$1:$DI$10000,57,0))=0,"",(VLOOKUP($A99,'[1]data aktuální'!$A$1:$DI$10000,57,0)))</f>
        <v/>
      </c>
      <c r="AG99" s="35" t="str">
        <f>IF((VLOOKUP($A99,'[1]data aktuální'!$A$1:$DI$10000,58,0))=0,"",(VLOOKUP($A99,'[1]data aktuální'!$A$1:$DI$10000,58,0)))</f>
        <v/>
      </c>
      <c r="AH99" s="35" t="str">
        <f>IF((VLOOKUP($A99,'[1]data aktuální'!$A$1:$DI$10000,59,0))=0,"",(VLOOKUP($A99,'[1]data aktuální'!$A$1:$DI$10000,59,0)))</f>
        <v/>
      </c>
      <c r="AI99" s="35" t="str">
        <f>IF((VLOOKUP($A99,'[1]data aktuální'!$A$1:$DI$10000,60,0))=0,"",(VLOOKUP($A99,'[1]data aktuální'!$A$1:$DI$10000,60,0)))</f>
        <v/>
      </c>
      <c r="AJ99" s="35" t="str">
        <f>IF((VLOOKUP($A99,'[1]data aktuální'!$A$1:$DI$10000,62,0))=0,"",(VLOOKUP($A99,'[1]data aktuální'!$A$1:$DI$10000,62,0)))</f>
        <v/>
      </c>
      <c r="AK99" s="35" t="str">
        <f>IF((VLOOKUP($A99,'[1]data aktuální'!$A$1:$DI$10000,63,0))=0,"",(VLOOKUP($A99,'[1]data aktuální'!$A$1:$DI$10000,63,0)))</f>
        <v/>
      </c>
      <c r="AL99" s="35" t="str">
        <f>IF((VLOOKUP($A99,'[1]data aktuální'!$A$1:$DI$10000,64,0))=0,"",(VLOOKUP($A99,'[1]data aktuální'!$A$1:$DI$10000,64,0)))</f>
        <v/>
      </c>
      <c r="AM99" s="35" t="str">
        <f>IF((VLOOKUP($A99,'[1]data aktuální'!$A$1:$DI$10000,65,0))=0,"",(VLOOKUP($A99,'[1]data aktuální'!$A$1:$DI$10000,65,0)))</f>
        <v/>
      </c>
      <c r="AN99" s="33" t="str">
        <f>VLOOKUP(A99,'[1]data aktuální'!$A$2:$DI$10000,113,0)</f>
        <v>5-10 tis.m3</v>
      </c>
    </row>
    <row r="100" spans="1:40" s="36" customFormat="1" x14ac:dyDescent="0.25">
      <c r="A100" s="36">
        <v>643</v>
      </c>
      <c r="B100" s="51" t="str">
        <f>(VLOOKUP($A100,'[1]data aktuální'!$A$1:$DI$10000,3,0))</f>
        <v>28597567</v>
      </c>
      <c r="C100" s="38" t="str">
        <f>(VLOOKUP($A100,'[1]data aktuální'!$A$1:$DI$10000,7,0))</f>
        <v>Lombard řezivo s.r.o.</v>
      </c>
      <c r="D100" s="38" t="str">
        <f>IF((VLOOKUP($A100,'[1]data aktuální'!$A$1:$DI$10000,14,0))=0,"",(VLOOKUP($A100,'[1]data aktuální'!$A$1:$DI$10000,14,0)))</f>
        <v/>
      </c>
      <c r="E100" s="39">
        <f>(VLOOKUP($A100,'[1]data aktuální'!$A$1:$DI$10000,22,0))</f>
        <v>8000</v>
      </c>
      <c r="F100" s="39">
        <f>(VLOOKUP($A100,'[1]data aktuální'!$A$1:$DI$10000,23,0))</f>
        <v>9000</v>
      </c>
      <c r="G100" s="39">
        <f>(VLOOKUP($A100,'[1]data aktuální'!$A$1:$DI$10000,24,0))</f>
        <v>9500</v>
      </c>
      <c r="H100" s="40">
        <f>IF((VLOOKUP($A100,'[1]data aktuální'!$A$1:$DI$10000,27,0))=0,"",(VLOOKUP($A100,'[1]data aktuální'!$A$1:$DI$10000,27,0)))</f>
        <v>50</v>
      </c>
      <c r="I100" s="40" t="str">
        <f>IF((VLOOKUP($A100,'[1]data aktuální'!$A$1:$DI$10000,28,0))=0,"",(VLOOKUP($A100,'[1]data aktuální'!$A$1:$DI$10000,28,0)))</f>
        <v/>
      </c>
      <c r="J100" s="40" t="str">
        <f>IF((VLOOKUP($A100,'[1]data aktuální'!$A$1:$DI$10000,29,0))=0,"",(VLOOKUP($A100,'[1]data aktuální'!$A$1:$DI$10000,29,0)))</f>
        <v/>
      </c>
      <c r="K100" s="40" t="str">
        <f>IF((VLOOKUP($A100,'[1]data aktuální'!$A$1:$DI$10000,30,0))=0,"",(VLOOKUP($A100,'[1]data aktuální'!$A$1:$DI$10000,30,0)))</f>
        <v/>
      </c>
      <c r="L100" s="40">
        <f>IF((VLOOKUP($A100,'[1]data aktuální'!$A$1:$DI$10000,32,0))=0,"",(VLOOKUP($A100,'[1]data aktuální'!$A$1:$DI$10000,32,0)))</f>
        <v>5</v>
      </c>
      <c r="M100" s="40" t="str">
        <f>IF((VLOOKUP($A100,'[1]data aktuální'!$A$1:$DI$10000,33,0))=0,"",(VLOOKUP($A100,'[1]data aktuální'!$A$1:$DI$10000,33,0)))</f>
        <v/>
      </c>
      <c r="N100" s="40" t="str">
        <f>IF((VLOOKUP($A100,'[1]data aktuální'!$A$1:$DI$10000,34,0))=0,"",(VLOOKUP($A100,'[1]data aktuální'!$A$1:$DI$10000,34,0)))</f>
        <v/>
      </c>
      <c r="O100" s="40" t="str">
        <f>IF((VLOOKUP($A100,'[1]data aktuální'!$A$1:$DI$10000,35,0))=0,"",(VLOOKUP($A100,'[1]data aktuální'!$A$1:$DI$10000,35,0)))</f>
        <v/>
      </c>
      <c r="P100" s="40">
        <f>IF((VLOOKUP($A100,'[1]data aktuální'!$A$1:$DI$10000,37,0))=0,"",(VLOOKUP($A100,'[1]data aktuální'!$A$1:$DI$10000,37,0)))</f>
        <v>10</v>
      </c>
      <c r="Q100" s="40" t="str">
        <f>IF((VLOOKUP($A100,'[1]data aktuální'!$A$1:$DI$10000,38,0))=0,"",(VLOOKUP($A100,'[1]data aktuální'!$A$1:$DI$10000,38,0)))</f>
        <v/>
      </c>
      <c r="R100" s="40" t="str">
        <f>IF((VLOOKUP($A100,'[1]data aktuální'!$A$1:$DI$10000,39,0))=0,"",(VLOOKUP($A100,'[1]data aktuální'!$A$1:$DI$10000,39,0)))</f>
        <v/>
      </c>
      <c r="S100" s="40" t="str">
        <f>IF((VLOOKUP($A100,'[1]data aktuální'!$A$1:$DI$10000,40,0))=0,"",(VLOOKUP($A100,'[1]data aktuální'!$A$1:$DI$10000,40,0)))</f>
        <v/>
      </c>
      <c r="T100" s="40">
        <f>IF((VLOOKUP($A100,'[1]data aktuální'!$A$1:$DI$10000,42,0))=0,"",(VLOOKUP($A100,'[1]data aktuální'!$A$1:$DI$10000,42,0)))</f>
        <v>5</v>
      </c>
      <c r="U100" s="40" t="str">
        <f>IF((VLOOKUP($A100,'[1]data aktuální'!$A$1:$DI$10000,43,0))=0,"",(VLOOKUP($A100,'[1]data aktuální'!$A$1:$DI$10000,43,0)))</f>
        <v/>
      </c>
      <c r="V100" s="40" t="str">
        <f>IF((VLOOKUP($A100,'[1]data aktuální'!$A$1:$DI$10000,44,0))=0,"",(VLOOKUP($A100,'[1]data aktuální'!$A$1:$DI$10000,44,0)))</f>
        <v/>
      </c>
      <c r="W100" s="40" t="str">
        <f>IF((VLOOKUP($A100,'[1]data aktuální'!$A$1:$DI$10000,45,0))=0,"",(VLOOKUP($A100,'[1]data aktuální'!$A$1:$DI$10000,45,0)))</f>
        <v/>
      </c>
      <c r="X100" s="40">
        <f>IF((VLOOKUP($A100,'[1]data aktuální'!$A$1:$DI$10000,47,0))=0,"",(VLOOKUP($A100,'[1]data aktuální'!$A$1:$DI$10000,47,0)))</f>
        <v>10</v>
      </c>
      <c r="Y100" s="40" t="str">
        <f>IF((VLOOKUP($A100,'[1]data aktuální'!$A$1:$DI$10000,48,0))=0,"",(VLOOKUP($A100,'[1]data aktuální'!$A$1:$DI$10000,48,0)))</f>
        <v/>
      </c>
      <c r="Z100" s="40" t="str">
        <f>IF((VLOOKUP($A100,'[1]data aktuální'!$A$1:$DI$10000,49,0))=0,"",(VLOOKUP($A100,'[1]data aktuální'!$A$1:$DI$10000,49,0)))</f>
        <v/>
      </c>
      <c r="AA100" s="40" t="str">
        <f>IF((VLOOKUP($A100,'[1]data aktuální'!$A$1:$DI$10000,50,0))=0,"",(VLOOKUP($A100,'[1]data aktuální'!$A$1:$DI$10000,50,0)))</f>
        <v/>
      </c>
      <c r="AB100" s="40" t="str">
        <f>IF((VLOOKUP($A100,'[1]data aktuální'!$A$1:$DI$10000,52,0))=0,"",(VLOOKUP($A100,'[1]data aktuální'!$A$1:$DI$10000,52,0)))</f>
        <v/>
      </c>
      <c r="AC100" s="40" t="str">
        <f>IF((VLOOKUP($A100,'[1]data aktuální'!$A$1:$DI$10000,53,0))=0,"",(VLOOKUP($A100,'[1]data aktuální'!$A$1:$DI$10000,53,0)))</f>
        <v/>
      </c>
      <c r="AD100" s="40" t="str">
        <f>IF((VLOOKUP($A100,'[1]data aktuální'!$A$1:$DI$10000,54,0))=0,"",(VLOOKUP($A100,'[1]data aktuální'!$A$1:$DI$10000,54,0)))</f>
        <v/>
      </c>
      <c r="AE100" s="40" t="str">
        <f>IF((VLOOKUP($A100,'[1]data aktuální'!$A$1:$DI$10000,55,0))=0,"",(VLOOKUP($A100,'[1]data aktuální'!$A$1:$DI$10000,55,0)))</f>
        <v/>
      </c>
      <c r="AF100" s="40" t="str">
        <f>IF((VLOOKUP($A100,'[1]data aktuální'!$A$1:$DI$10000,57,0))=0,"",(VLOOKUP($A100,'[1]data aktuální'!$A$1:$DI$10000,57,0)))</f>
        <v/>
      </c>
      <c r="AG100" s="40" t="str">
        <f>IF((VLOOKUP($A100,'[1]data aktuální'!$A$1:$DI$10000,58,0))=0,"",(VLOOKUP($A100,'[1]data aktuální'!$A$1:$DI$10000,58,0)))</f>
        <v/>
      </c>
      <c r="AH100" s="40" t="str">
        <f>IF((VLOOKUP($A100,'[1]data aktuální'!$A$1:$DI$10000,59,0))=0,"",(VLOOKUP($A100,'[1]data aktuální'!$A$1:$DI$10000,59,0)))</f>
        <v/>
      </c>
      <c r="AI100" s="40" t="str">
        <f>IF((VLOOKUP($A100,'[1]data aktuální'!$A$1:$DI$10000,60,0))=0,"",(VLOOKUP($A100,'[1]data aktuální'!$A$1:$DI$10000,60,0)))</f>
        <v/>
      </c>
      <c r="AJ100" s="40">
        <f>IF((VLOOKUP($A100,'[1]data aktuální'!$A$1:$DI$10000,62,0))=0,"",(VLOOKUP($A100,'[1]data aktuální'!$A$1:$DI$10000,62,0)))</f>
        <v>20</v>
      </c>
      <c r="AK100" s="40" t="str">
        <f>IF((VLOOKUP($A100,'[1]data aktuální'!$A$1:$DI$10000,63,0))=0,"",(VLOOKUP($A100,'[1]data aktuální'!$A$1:$DI$10000,63,0)))</f>
        <v/>
      </c>
      <c r="AL100" s="40" t="str">
        <f>IF((VLOOKUP($A100,'[1]data aktuální'!$A$1:$DI$10000,64,0))=0,"",(VLOOKUP($A100,'[1]data aktuální'!$A$1:$DI$10000,64,0)))</f>
        <v/>
      </c>
      <c r="AM100" s="40" t="str">
        <f>IF((VLOOKUP($A100,'[1]data aktuální'!$A$1:$DI$10000,65,0))=0,"",(VLOOKUP($A100,'[1]data aktuální'!$A$1:$DI$10000,65,0)))</f>
        <v/>
      </c>
      <c r="AN100" s="38" t="str">
        <f>VLOOKUP(A100,'[1]data aktuální'!$A$2:$DI$10000,113,0)</f>
        <v>5-10 tis.m3</v>
      </c>
    </row>
    <row r="101" spans="1:40" x14ac:dyDescent="0.25">
      <c r="A101">
        <v>350</v>
      </c>
      <c r="B101" s="52" t="str">
        <f>(VLOOKUP($A101,'[1]data aktuální'!$A$1:$DI$10000,3,0))</f>
        <v>47150378</v>
      </c>
      <c r="C101" s="33" t="str">
        <f>(VLOOKUP($A101,'[1]data aktuální'!$A$1:$DI$10000,7,0))</f>
        <v>Ostax sro</v>
      </c>
      <c r="D101" s="33" t="str">
        <f>IF((VLOOKUP($A101,'[1]data aktuální'!$A$1:$DI$10000,14,0))=0,"",(VLOOKUP($A101,'[1]data aktuální'!$A$1:$DI$10000,14,0)))</f>
        <v/>
      </c>
      <c r="E101" s="34">
        <f>(VLOOKUP($A101,'[1]data aktuální'!$A$1:$DI$10000,22,0))</f>
        <v>8750</v>
      </c>
      <c r="F101" s="34">
        <f>(VLOOKUP($A101,'[1]data aktuální'!$A$1:$DI$10000,23,0))</f>
        <v>9350</v>
      </c>
      <c r="G101" s="34">
        <f>(VLOOKUP($A101,'[1]data aktuální'!$A$1:$DI$10000,24,0))</f>
        <v>9100</v>
      </c>
      <c r="H101" s="35">
        <f>IF((VLOOKUP($A101,'[1]data aktuální'!$A$1:$DI$10000,27,0))=0,"",(VLOOKUP($A101,'[1]data aktuální'!$A$1:$DI$10000,27,0)))</f>
        <v>27</v>
      </c>
      <c r="I101" s="35">
        <f>IF((VLOOKUP($A101,'[1]data aktuální'!$A$1:$DI$10000,28,0))=0,"",(VLOOKUP($A101,'[1]data aktuální'!$A$1:$DI$10000,28,0)))</f>
        <v>3</v>
      </c>
      <c r="J101" s="35">
        <f>IF((VLOOKUP($A101,'[1]data aktuální'!$A$1:$DI$10000,29,0))=0,"",(VLOOKUP($A101,'[1]data aktuální'!$A$1:$DI$10000,29,0)))</f>
        <v>6</v>
      </c>
      <c r="K101" s="35" t="str">
        <f>IF((VLOOKUP($A101,'[1]data aktuální'!$A$1:$DI$10000,30,0))=0,"",(VLOOKUP($A101,'[1]data aktuální'!$A$1:$DI$10000,30,0)))</f>
        <v/>
      </c>
      <c r="L101" s="35">
        <f>IF((VLOOKUP($A101,'[1]data aktuální'!$A$1:$DI$10000,32,0))=0,"",(VLOOKUP($A101,'[1]data aktuální'!$A$1:$DI$10000,32,0)))</f>
        <v>45</v>
      </c>
      <c r="M101" s="35">
        <f>IF((VLOOKUP($A101,'[1]data aktuální'!$A$1:$DI$10000,33,0))=0,"",(VLOOKUP($A101,'[1]data aktuální'!$A$1:$DI$10000,33,0)))</f>
        <v>3</v>
      </c>
      <c r="N101" s="35">
        <f>IF((VLOOKUP($A101,'[1]data aktuální'!$A$1:$DI$10000,34,0))=0,"",(VLOOKUP($A101,'[1]data aktuální'!$A$1:$DI$10000,34,0)))</f>
        <v>5</v>
      </c>
      <c r="O101" s="35" t="str">
        <f>IF((VLOOKUP($A101,'[1]data aktuální'!$A$1:$DI$10000,35,0))=0,"",(VLOOKUP($A101,'[1]data aktuální'!$A$1:$DI$10000,35,0)))</f>
        <v/>
      </c>
      <c r="P101" s="35">
        <f>IF((VLOOKUP($A101,'[1]data aktuální'!$A$1:$DI$10000,37,0))=0,"",(VLOOKUP($A101,'[1]data aktuální'!$A$1:$DI$10000,37,0)))</f>
        <v>8</v>
      </c>
      <c r="Q101" s="35">
        <f>IF((VLOOKUP($A101,'[1]data aktuální'!$A$1:$DI$10000,38,0))=0,"",(VLOOKUP($A101,'[1]data aktuální'!$A$1:$DI$10000,38,0)))</f>
        <v>3</v>
      </c>
      <c r="R101" s="35" t="str">
        <f>IF((VLOOKUP($A101,'[1]data aktuální'!$A$1:$DI$10000,39,0))=0,"",(VLOOKUP($A101,'[1]data aktuální'!$A$1:$DI$10000,39,0)))</f>
        <v/>
      </c>
      <c r="S101" s="35" t="str">
        <f>IF((VLOOKUP($A101,'[1]data aktuální'!$A$1:$DI$10000,40,0))=0,"",(VLOOKUP($A101,'[1]data aktuální'!$A$1:$DI$10000,40,0)))</f>
        <v/>
      </c>
      <c r="T101" s="35" t="str">
        <f>IF((VLOOKUP($A101,'[1]data aktuální'!$A$1:$DI$10000,42,0))=0,"",(VLOOKUP($A101,'[1]data aktuální'!$A$1:$DI$10000,42,0)))</f>
        <v/>
      </c>
      <c r="U101" s="35" t="str">
        <f>IF((VLOOKUP($A101,'[1]data aktuální'!$A$1:$DI$10000,43,0))=0,"",(VLOOKUP($A101,'[1]data aktuální'!$A$1:$DI$10000,43,0)))</f>
        <v/>
      </c>
      <c r="V101" s="35" t="str">
        <f>IF((VLOOKUP($A101,'[1]data aktuální'!$A$1:$DI$10000,44,0))=0,"",(VLOOKUP($A101,'[1]data aktuální'!$A$1:$DI$10000,44,0)))</f>
        <v/>
      </c>
      <c r="W101" s="35" t="str">
        <f>IF((VLOOKUP($A101,'[1]data aktuální'!$A$1:$DI$10000,45,0))=0,"",(VLOOKUP($A101,'[1]data aktuální'!$A$1:$DI$10000,45,0)))</f>
        <v/>
      </c>
      <c r="X101" s="35" t="str">
        <f>IF((VLOOKUP($A101,'[1]data aktuální'!$A$1:$DI$10000,47,0))=0,"",(VLOOKUP($A101,'[1]data aktuální'!$A$1:$DI$10000,47,0)))</f>
        <v/>
      </c>
      <c r="Y101" s="35" t="str">
        <f>IF((VLOOKUP($A101,'[1]data aktuální'!$A$1:$DI$10000,48,0))=0,"",(VLOOKUP($A101,'[1]data aktuální'!$A$1:$DI$10000,48,0)))</f>
        <v/>
      </c>
      <c r="Z101" s="35" t="str">
        <f>IF((VLOOKUP($A101,'[1]data aktuální'!$A$1:$DI$10000,49,0))=0,"",(VLOOKUP($A101,'[1]data aktuální'!$A$1:$DI$10000,49,0)))</f>
        <v/>
      </c>
      <c r="AA101" s="35" t="str">
        <f>IF((VLOOKUP($A101,'[1]data aktuální'!$A$1:$DI$10000,50,0))=0,"",(VLOOKUP($A101,'[1]data aktuální'!$A$1:$DI$10000,50,0)))</f>
        <v/>
      </c>
      <c r="AB101" s="35" t="str">
        <f>IF((VLOOKUP($A101,'[1]data aktuální'!$A$1:$DI$10000,52,0))=0,"",(VLOOKUP($A101,'[1]data aktuální'!$A$1:$DI$10000,52,0)))</f>
        <v/>
      </c>
      <c r="AC101" s="35" t="str">
        <f>IF((VLOOKUP($A101,'[1]data aktuální'!$A$1:$DI$10000,53,0))=0,"",(VLOOKUP($A101,'[1]data aktuální'!$A$1:$DI$10000,53,0)))</f>
        <v/>
      </c>
      <c r="AD101" s="35" t="str">
        <f>IF((VLOOKUP($A101,'[1]data aktuální'!$A$1:$DI$10000,54,0))=0,"",(VLOOKUP($A101,'[1]data aktuální'!$A$1:$DI$10000,54,0)))</f>
        <v/>
      </c>
      <c r="AE101" s="35" t="str">
        <f>IF((VLOOKUP($A101,'[1]data aktuální'!$A$1:$DI$10000,55,0))=0,"",(VLOOKUP($A101,'[1]data aktuální'!$A$1:$DI$10000,55,0)))</f>
        <v/>
      </c>
      <c r="AF101" s="35" t="str">
        <f>IF((VLOOKUP($A101,'[1]data aktuální'!$A$1:$DI$10000,57,0))=0,"",(VLOOKUP($A101,'[1]data aktuální'!$A$1:$DI$10000,57,0)))</f>
        <v/>
      </c>
      <c r="AG101" s="35" t="str">
        <f>IF((VLOOKUP($A101,'[1]data aktuální'!$A$1:$DI$10000,58,0))=0,"",(VLOOKUP($A101,'[1]data aktuální'!$A$1:$DI$10000,58,0)))</f>
        <v/>
      </c>
      <c r="AH101" s="35" t="str">
        <f>IF((VLOOKUP($A101,'[1]data aktuální'!$A$1:$DI$10000,59,0))=0,"",(VLOOKUP($A101,'[1]data aktuální'!$A$1:$DI$10000,59,0)))</f>
        <v/>
      </c>
      <c r="AI101" s="35" t="str">
        <f>IF((VLOOKUP($A101,'[1]data aktuální'!$A$1:$DI$10000,60,0))=0,"",(VLOOKUP($A101,'[1]data aktuální'!$A$1:$DI$10000,60,0)))</f>
        <v/>
      </c>
      <c r="AJ101" s="35" t="str">
        <f>IF((VLOOKUP($A101,'[1]data aktuální'!$A$1:$DI$10000,62,0))=0,"",(VLOOKUP($A101,'[1]data aktuální'!$A$1:$DI$10000,62,0)))</f>
        <v/>
      </c>
      <c r="AK101" s="35" t="str">
        <f>IF((VLOOKUP($A101,'[1]data aktuální'!$A$1:$DI$10000,63,0))=0,"",(VLOOKUP($A101,'[1]data aktuální'!$A$1:$DI$10000,63,0)))</f>
        <v/>
      </c>
      <c r="AL101" s="35" t="str">
        <f>IF((VLOOKUP($A101,'[1]data aktuální'!$A$1:$DI$10000,64,0))=0,"",(VLOOKUP($A101,'[1]data aktuální'!$A$1:$DI$10000,64,0)))</f>
        <v/>
      </c>
      <c r="AM101" s="35" t="str">
        <f>IF((VLOOKUP($A101,'[1]data aktuální'!$A$1:$DI$10000,65,0))=0,"",(VLOOKUP($A101,'[1]data aktuální'!$A$1:$DI$10000,65,0)))</f>
        <v/>
      </c>
      <c r="AN101" s="33" t="str">
        <f>VLOOKUP(A101,'[1]data aktuální'!$A$2:$DI$10000,113,0)</f>
        <v>5-10 tis.m3</v>
      </c>
    </row>
    <row r="102" spans="1:40" s="36" customFormat="1" x14ac:dyDescent="0.25">
      <c r="A102" s="36">
        <v>215</v>
      </c>
      <c r="B102" s="53" t="str">
        <f>(VLOOKUP($A102,'[1]data aktuální'!$A$1:$DI$10000,3,0))</f>
        <v>27796604</v>
      </c>
      <c r="C102" s="55" t="str">
        <f>(VLOOKUP($A102,'[1]data aktuální'!$A$1:$DI$10000,7,0))</f>
        <v>Jaromír Kukučka,s.r.o.</v>
      </c>
      <c r="D102" s="55" t="str">
        <f>IF((VLOOKUP($A102,'[1]data aktuální'!$A$1:$DI$10000,14,0))=0,"",(VLOOKUP($A102,'[1]data aktuální'!$A$1:$DI$10000,14,0)))</f>
        <v>Pila Jaromír Kukučka, s.r.o.</v>
      </c>
      <c r="E102" s="57">
        <f>(VLOOKUP($A102,'[1]data aktuální'!$A$1:$DI$10000,22,0))</f>
        <v>5000</v>
      </c>
      <c r="F102" s="57">
        <f>(VLOOKUP($A102,'[1]data aktuální'!$A$1:$DI$10000,23,0))</f>
        <v>6500</v>
      </c>
      <c r="G102" s="57">
        <f>(VLOOKUP($A102,'[1]data aktuální'!$A$1:$DI$10000,24,0))</f>
        <v>9000</v>
      </c>
      <c r="H102" s="59">
        <f>IF((VLOOKUP($A102,'[1]data aktuální'!$A$1:$DI$10000,27,0))=0,"",(VLOOKUP($A102,'[1]data aktuální'!$A$1:$DI$10000,27,0)))</f>
        <v>5</v>
      </c>
      <c r="I102" s="59" t="str">
        <f>IF((VLOOKUP($A102,'[1]data aktuální'!$A$1:$DI$10000,28,0))=0,"",(VLOOKUP($A102,'[1]data aktuální'!$A$1:$DI$10000,28,0)))</f>
        <v/>
      </c>
      <c r="J102" s="59">
        <f>IF((VLOOKUP($A102,'[1]data aktuální'!$A$1:$DI$10000,29,0))=0,"",(VLOOKUP($A102,'[1]data aktuální'!$A$1:$DI$10000,29,0)))</f>
        <v>42</v>
      </c>
      <c r="K102" s="59">
        <f>IF((VLOOKUP($A102,'[1]data aktuální'!$A$1:$DI$10000,30,0))=0,"",(VLOOKUP($A102,'[1]data aktuální'!$A$1:$DI$10000,30,0)))</f>
        <v>5</v>
      </c>
      <c r="L102" s="59" t="str">
        <f>IF((VLOOKUP($A102,'[1]data aktuální'!$A$1:$DI$10000,32,0))=0,"",(VLOOKUP($A102,'[1]data aktuální'!$A$1:$DI$10000,32,0)))</f>
        <v/>
      </c>
      <c r="M102" s="59" t="str">
        <f>IF((VLOOKUP($A102,'[1]data aktuální'!$A$1:$DI$10000,33,0))=0,"",(VLOOKUP($A102,'[1]data aktuální'!$A$1:$DI$10000,33,0)))</f>
        <v/>
      </c>
      <c r="N102" s="59">
        <f>IF((VLOOKUP($A102,'[1]data aktuální'!$A$1:$DI$10000,34,0))=0,"",(VLOOKUP($A102,'[1]data aktuální'!$A$1:$DI$10000,34,0)))</f>
        <v>1</v>
      </c>
      <c r="O102" s="59" t="str">
        <f>IF((VLOOKUP($A102,'[1]data aktuální'!$A$1:$DI$10000,35,0))=0,"",(VLOOKUP($A102,'[1]data aktuální'!$A$1:$DI$10000,35,0)))</f>
        <v/>
      </c>
      <c r="P102" s="59" t="str">
        <f>IF((VLOOKUP($A102,'[1]data aktuální'!$A$1:$DI$10000,37,0))=0,"",(VLOOKUP($A102,'[1]data aktuální'!$A$1:$DI$10000,37,0)))</f>
        <v/>
      </c>
      <c r="Q102" s="59" t="str">
        <f>IF((VLOOKUP($A102,'[1]data aktuální'!$A$1:$DI$10000,38,0))=0,"",(VLOOKUP($A102,'[1]data aktuální'!$A$1:$DI$10000,38,0)))</f>
        <v/>
      </c>
      <c r="R102" s="59" t="str">
        <f>IF((VLOOKUP($A102,'[1]data aktuální'!$A$1:$DI$10000,39,0))=0,"",(VLOOKUP($A102,'[1]data aktuální'!$A$1:$DI$10000,39,0)))</f>
        <v/>
      </c>
      <c r="S102" s="59" t="str">
        <f>IF((VLOOKUP($A102,'[1]data aktuální'!$A$1:$DI$10000,40,0))=0,"",(VLOOKUP($A102,'[1]data aktuální'!$A$1:$DI$10000,40,0)))</f>
        <v/>
      </c>
      <c r="T102" s="59" t="str">
        <f>IF((VLOOKUP($A102,'[1]data aktuální'!$A$1:$DI$10000,42,0))=0,"",(VLOOKUP($A102,'[1]data aktuální'!$A$1:$DI$10000,42,0)))</f>
        <v/>
      </c>
      <c r="U102" s="59" t="str">
        <f>IF((VLOOKUP($A102,'[1]data aktuální'!$A$1:$DI$10000,43,0))=0,"",(VLOOKUP($A102,'[1]data aktuální'!$A$1:$DI$10000,43,0)))</f>
        <v/>
      </c>
      <c r="V102" s="59" t="str">
        <f>IF((VLOOKUP($A102,'[1]data aktuální'!$A$1:$DI$10000,44,0))=0,"",(VLOOKUP($A102,'[1]data aktuální'!$A$1:$DI$10000,44,0)))</f>
        <v/>
      </c>
      <c r="W102" s="59">
        <f>IF((VLOOKUP($A102,'[1]data aktuální'!$A$1:$DI$10000,45,0))=0,"",(VLOOKUP($A102,'[1]data aktuální'!$A$1:$DI$10000,45,0)))</f>
        <v>36</v>
      </c>
      <c r="X102" s="59" t="str">
        <f>IF((VLOOKUP($A102,'[1]data aktuální'!$A$1:$DI$10000,47,0))=0,"",(VLOOKUP($A102,'[1]data aktuální'!$A$1:$DI$10000,47,0)))</f>
        <v/>
      </c>
      <c r="Y102" s="59" t="str">
        <f>IF((VLOOKUP($A102,'[1]data aktuální'!$A$1:$DI$10000,48,0))=0,"",(VLOOKUP($A102,'[1]data aktuální'!$A$1:$DI$10000,48,0)))</f>
        <v/>
      </c>
      <c r="Z102" s="59" t="str">
        <f>IF((VLOOKUP($A102,'[1]data aktuální'!$A$1:$DI$10000,49,0))=0,"",(VLOOKUP($A102,'[1]data aktuální'!$A$1:$DI$10000,49,0)))</f>
        <v/>
      </c>
      <c r="AA102" s="59" t="str">
        <f>IF((VLOOKUP($A102,'[1]data aktuální'!$A$1:$DI$10000,50,0))=0,"",(VLOOKUP($A102,'[1]data aktuální'!$A$1:$DI$10000,50,0)))</f>
        <v/>
      </c>
      <c r="AB102" s="59" t="str">
        <f>IF((VLOOKUP($A102,'[1]data aktuální'!$A$1:$DI$10000,52,0))=0,"",(VLOOKUP($A102,'[1]data aktuální'!$A$1:$DI$10000,52,0)))</f>
        <v/>
      </c>
      <c r="AC102" s="59" t="str">
        <f>IF((VLOOKUP($A102,'[1]data aktuální'!$A$1:$DI$10000,53,0))=0,"",(VLOOKUP($A102,'[1]data aktuální'!$A$1:$DI$10000,53,0)))</f>
        <v/>
      </c>
      <c r="AD102" s="59" t="str">
        <f>IF((VLOOKUP($A102,'[1]data aktuální'!$A$1:$DI$10000,54,0))=0,"",(VLOOKUP($A102,'[1]data aktuální'!$A$1:$DI$10000,54,0)))</f>
        <v/>
      </c>
      <c r="AE102" s="59" t="str">
        <f>IF((VLOOKUP($A102,'[1]data aktuální'!$A$1:$DI$10000,55,0))=0,"",(VLOOKUP($A102,'[1]data aktuální'!$A$1:$DI$10000,55,0)))</f>
        <v/>
      </c>
      <c r="AF102" s="59" t="str">
        <f>IF((VLOOKUP($A102,'[1]data aktuální'!$A$1:$DI$10000,57,0))=0,"",(VLOOKUP($A102,'[1]data aktuální'!$A$1:$DI$10000,57,0)))</f>
        <v/>
      </c>
      <c r="AG102" s="59" t="str">
        <f>IF((VLOOKUP($A102,'[1]data aktuální'!$A$1:$DI$10000,58,0))=0,"",(VLOOKUP($A102,'[1]data aktuální'!$A$1:$DI$10000,58,0)))</f>
        <v/>
      </c>
      <c r="AH102" s="59">
        <f>IF((VLOOKUP($A102,'[1]data aktuální'!$A$1:$DI$10000,59,0))=0,"",(VLOOKUP($A102,'[1]data aktuální'!$A$1:$DI$10000,59,0)))</f>
        <v>10</v>
      </c>
      <c r="AI102" s="59" t="str">
        <f>IF((VLOOKUP($A102,'[1]data aktuální'!$A$1:$DI$10000,60,0))=0,"",(VLOOKUP($A102,'[1]data aktuální'!$A$1:$DI$10000,60,0)))</f>
        <v/>
      </c>
      <c r="AJ102" s="59" t="str">
        <f>IF((VLOOKUP($A102,'[1]data aktuální'!$A$1:$DI$10000,62,0))=0,"",(VLOOKUP($A102,'[1]data aktuální'!$A$1:$DI$10000,62,0)))</f>
        <v/>
      </c>
      <c r="AK102" s="59" t="str">
        <f>IF((VLOOKUP($A102,'[1]data aktuální'!$A$1:$DI$10000,63,0))=0,"",(VLOOKUP($A102,'[1]data aktuální'!$A$1:$DI$10000,63,0)))</f>
        <v/>
      </c>
      <c r="AL102" s="59" t="str">
        <f>IF((VLOOKUP($A102,'[1]data aktuální'!$A$1:$DI$10000,64,0))=0,"",(VLOOKUP($A102,'[1]data aktuální'!$A$1:$DI$10000,64,0)))</f>
        <v/>
      </c>
      <c r="AM102" s="59">
        <f>IF((VLOOKUP($A102,'[1]data aktuální'!$A$1:$DI$10000,65,0))=0,"",(VLOOKUP($A102,'[1]data aktuální'!$A$1:$DI$10000,65,0)))</f>
        <v>1</v>
      </c>
      <c r="AN102" s="55" t="str">
        <f>VLOOKUP(A102,'[1]data aktuální'!$A$2:$DI$10000,113,0)</f>
        <v>5-10 tis.m3</v>
      </c>
    </row>
    <row r="103" spans="1:40" x14ac:dyDescent="0.25">
      <c r="A103" s="74">
        <v>360</v>
      </c>
      <c r="B103" s="54" t="str">
        <f>(VLOOKUP($A103,'[1]data aktuální'!$A$1:$DI$10000,3,0))</f>
        <v>28115201</v>
      </c>
      <c r="C103" s="56" t="str">
        <f>(VLOOKUP($A103,'[1]data aktuální'!$A$1:$DI$10000,7,0))</f>
        <v>SUJA s.r.o.</v>
      </c>
      <c r="D103" s="56" t="str">
        <f>IF((VLOOKUP($A103,'[1]data aktuální'!$A$1:$DI$10000,14,0))=0,"",(VLOOKUP($A103,'[1]data aktuální'!$A$1:$DI$10000,14,0)))</f>
        <v/>
      </c>
      <c r="E103" s="58">
        <f>(VLOOKUP($A103,'[1]data aktuální'!$A$1:$DI$10000,22,0))</f>
        <v>10000</v>
      </c>
      <c r="F103" s="58">
        <f>(VLOOKUP($A103,'[1]data aktuální'!$A$1:$DI$10000,23,0))</f>
        <v>9000</v>
      </c>
      <c r="G103" s="58">
        <f>(VLOOKUP($A103,'[1]data aktuální'!$A$1:$DI$10000,24,0))</f>
        <v>9000</v>
      </c>
      <c r="H103" s="60">
        <f>IF((VLOOKUP($A103,'[1]data aktuální'!$A$1:$DI$10000,27,0))=0,"",(VLOOKUP($A103,'[1]data aktuální'!$A$1:$DI$10000,27,0)))</f>
        <v>35</v>
      </c>
      <c r="I103" s="60">
        <f>IF((VLOOKUP($A103,'[1]data aktuální'!$A$1:$DI$10000,28,0))=0,"",(VLOOKUP($A103,'[1]data aktuální'!$A$1:$DI$10000,28,0)))</f>
        <v>65</v>
      </c>
      <c r="J103" s="60" t="str">
        <f>IF((VLOOKUP($A103,'[1]data aktuální'!$A$1:$DI$10000,29,0))=0,"",(VLOOKUP($A103,'[1]data aktuální'!$A$1:$DI$10000,29,0)))</f>
        <v/>
      </c>
      <c r="K103" s="60" t="str">
        <f>IF((VLOOKUP($A103,'[1]data aktuální'!$A$1:$DI$10000,30,0))=0,"",(VLOOKUP($A103,'[1]data aktuální'!$A$1:$DI$10000,30,0)))</f>
        <v/>
      </c>
      <c r="L103" s="60" t="str">
        <f>IF((VLOOKUP($A103,'[1]data aktuální'!$A$1:$DI$10000,32,0))=0,"",(VLOOKUP($A103,'[1]data aktuální'!$A$1:$DI$10000,32,0)))</f>
        <v/>
      </c>
      <c r="M103" s="60" t="str">
        <f>IF((VLOOKUP($A103,'[1]data aktuální'!$A$1:$DI$10000,33,0))=0,"",(VLOOKUP($A103,'[1]data aktuální'!$A$1:$DI$10000,33,0)))</f>
        <v/>
      </c>
      <c r="N103" s="60" t="str">
        <f>IF((VLOOKUP($A103,'[1]data aktuální'!$A$1:$DI$10000,34,0))=0,"",(VLOOKUP($A103,'[1]data aktuální'!$A$1:$DI$10000,34,0)))</f>
        <v/>
      </c>
      <c r="O103" s="60" t="str">
        <f>IF((VLOOKUP($A103,'[1]data aktuální'!$A$1:$DI$10000,35,0))=0,"",(VLOOKUP($A103,'[1]data aktuální'!$A$1:$DI$10000,35,0)))</f>
        <v/>
      </c>
      <c r="P103" s="60" t="str">
        <f>IF((VLOOKUP($A103,'[1]data aktuální'!$A$1:$DI$10000,37,0))=0,"",(VLOOKUP($A103,'[1]data aktuální'!$A$1:$DI$10000,37,0)))</f>
        <v/>
      </c>
      <c r="Q103" s="60" t="str">
        <f>IF((VLOOKUP($A103,'[1]data aktuální'!$A$1:$DI$10000,38,0))=0,"",(VLOOKUP($A103,'[1]data aktuální'!$A$1:$DI$10000,38,0)))</f>
        <v/>
      </c>
      <c r="R103" s="60" t="str">
        <f>IF((VLOOKUP($A103,'[1]data aktuální'!$A$1:$DI$10000,39,0))=0,"",(VLOOKUP($A103,'[1]data aktuální'!$A$1:$DI$10000,39,0)))</f>
        <v/>
      </c>
      <c r="S103" s="60" t="str">
        <f>IF((VLOOKUP($A103,'[1]data aktuální'!$A$1:$DI$10000,40,0))=0,"",(VLOOKUP($A103,'[1]data aktuální'!$A$1:$DI$10000,40,0)))</f>
        <v/>
      </c>
      <c r="T103" s="60" t="str">
        <f>IF((VLOOKUP($A103,'[1]data aktuální'!$A$1:$DI$10000,42,0))=0,"",(VLOOKUP($A103,'[1]data aktuální'!$A$1:$DI$10000,42,0)))</f>
        <v/>
      </c>
      <c r="U103" s="60" t="str">
        <f>IF((VLOOKUP($A103,'[1]data aktuální'!$A$1:$DI$10000,43,0))=0,"",(VLOOKUP($A103,'[1]data aktuální'!$A$1:$DI$10000,43,0)))</f>
        <v/>
      </c>
      <c r="V103" s="60" t="str">
        <f>IF((VLOOKUP($A103,'[1]data aktuální'!$A$1:$DI$10000,44,0))=0,"",(VLOOKUP($A103,'[1]data aktuální'!$A$1:$DI$10000,44,0)))</f>
        <v/>
      </c>
      <c r="W103" s="60" t="str">
        <f>IF((VLOOKUP($A103,'[1]data aktuální'!$A$1:$DI$10000,45,0))=0,"",(VLOOKUP($A103,'[1]data aktuální'!$A$1:$DI$10000,45,0)))</f>
        <v/>
      </c>
      <c r="X103" s="60" t="str">
        <f>IF((VLOOKUP($A103,'[1]data aktuální'!$A$1:$DI$10000,47,0))=0,"",(VLOOKUP($A103,'[1]data aktuální'!$A$1:$DI$10000,47,0)))</f>
        <v/>
      </c>
      <c r="Y103" s="60" t="str">
        <f>IF((VLOOKUP($A103,'[1]data aktuální'!$A$1:$DI$10000,48,0))=0,"",(VLOOKUP($A103,'[1]data aktuální'!$A$1:$DI$10000,48,0)))</f>
        <v/>
      </c>
      <c r="Z103" s="60" t="str">
        <f>IF((VLOOKUP($A103,'[1]data aktuální'!$A$1:$DI$10000,49,0))=0,"",(VLOOKUP($A103,'[1]data aktuální'!$A$1:$DI$10000,49,0)))</f>
        <v/>
      </c>
      <c r="AA103" s="60" t="str">
        <f>IF((VLOOKUP($A103,'[1]data aktuální'!$A$1:$DI$10000,50,0))=0,"",(VLOOKUP($A103,'[1]data aktuální'!$A$1:$DI$10000,50,0)))</f>
        <v/>
      </c>
      <c r="AB103" s="60" t="str">
        <f>IF((VLOOKUP($A103,'[1]data aktuální'!$A$1:$DI$10000,52,0))=0,"",(VLOOKUP($A103,'[1]data aktuální'!$A$1:$DI$10000,52,0)))</f>
        <v/>
      </c>
      <c r="AC103" s="60" t="str">
        <f>IF((VLOOKUP($A103,'[1]data aktuální'!$A$1:$DI$10000,53,0))=0,"",(VLOOKUP($A103,'[1]data aktuální'!$A$1:$DI$10000,53,0)))</f>
        <v/>
      </c>
      <c r="AD103" s="60" t="str">
        <f>IF((VLOOKUP($A103,'[1]data aktuální'!$A$1:$DI$10000,54,0))=0,"",(VLOOKUP($A103,'[1]data aktuální'!$A$1:$DI$10000,54,0)))</f>
        <v/>
      </c>
      <c r="AE103" s="60" t="str">
        <f>IF((VLOOKUP($A103,'[1]data aktuální'!$A$1:$DI$10000,55,0))=0,"",(VLOOKUP($A103,'[1]data aktuální'!$A$1:$DI$10000,55,0)))</f>
        <v/>
      </c>
      <c r="AF103" s="60" t="str">
        <f>IF((VLOOKUP($A103,'[1]data aktuální'!$A$1:$DI$10000,57,0))=0,"",(VLOOKUP($A103,'[1]data aktuální'!$A$1:$DI$10000,57,0)))</f>
        <v/>
      </c>
      <c r="AG103" s="60" t="str">
        <f>IF((VLOOKUP($A103,'[1]data aktuální'!$A$1:$DI$10000,58,0))=0,"",(VLOOKUP($A103,'[1]data aktuální'!$A$1:$DI$10000,58,0)))</f>
        <v/>
      </c>
      <c r="AH103" s="60" t="str">
        <f>IF((VLOOKUP($A103,'[1]data aktuální'!$A$1:$DI$10000,59,0))=0,"",(VLOOKUP($A103,'[1]data aktuální'!$A$1:$DI$10000,59,0)))</f>
        <v/>
      </c>
      <c r="AI103" s="60" t="str">
        <f>IF((VLOOKUP($A103,'[1]data aktuální'!$A$1:$DI$10000,60,0))=0,"",(VLOOKUP($A103,'[1]data aktuální'!$A$1:$DI$10000,60,0)))</f>
        <v/>
      </c>
      <c r="AJ103" s="60" t="str">
        <f>IF((VLOOKUP($A103,'[1]data aktuální'!$A$1:$DI$10000,62,0))=0,"",(VLOOKUP($A103,'[1]data aktuální'!$A$1:$DI$10000,62,0)))</f>
        <v/>
      </c>
      <c r="AK103" s="60" t="str">
        <f>IF((VLOOKUP($A103,'[1]data aktuální'!$A$1:$DI$10000,63,0))=0,"",(VLOOKUP($A103,'[1]data aktuální'!$A$1:$DI$10000,63,0)))</f>
        <v/>
      </c>
      <c r="AL103" s="60" t="str">
        <f>IF((VLOOKUP($A103,'[1]data aktuální'!$A$1:$DI$10000,64,0))=0,"",(VLOOKUP($A103,'[1]data aktuální'!$A$1:$DI$10000,64,0)))</f>
        <v/>
      </c>
      <c r="AM103" s="60" t="str">
        <f>IF((VLOOKUP($A103,'[1]data aktuální'!$A$1:$DI$10000,65,0))=0,"",(VLOOKUP($A103,'[1]data aktuální'!$A$1:$DI$10000,65,0)))</f>
        <v/>
      </c>
      <c r="AN103" s="56" t="str">
        <f>VLOOKUP(A103,'[1]data aktuální'!$A$2:$DI$10000,113,0)</f>
        <v>5-10 tis.m3</v>
      </c>
    </row>
    <row r="104" spans="1:40" s="36" customFormat="1" x14ac:dyDescent="0.25">
      <c r="A104" s="36">
        <v>440</v>
      </c>
      <c r="B104" s="53" t="str">
        <f>(VLOOKUP($A104,'[1]data aktuální'!$A$1:$DI$10000,3,0))</f>
        <v>28114710</v>
      </c>
      <c r="C104" s="55" t="str">
        <f>(VLOOKUP($A104,'[1]data aktuální'!$A$1:$DI$10000,7,0))</f>
        <v>Pila Bečvář s.r.o.</v>
      </c>
      <c r="D104" s="55" t="str">
        <f>IF((VLOOKUP($A104,'[1]data aktuální'!$A$1:$DI$10000,14,0))=0,"",(VLOOKUP($A104,'[1]data aktuální'!$A$1:$DI$10000,14,0)))</f>
        <v/>
      </c>
      <c r="E104" s="57">
        <f>(VLOOKUP($A104,'[1]data aktuální'!$A$1:$DI$10000,22,0))</f>
        <v>7200</v>
      </c>
      <c r="F104" s="57">
        <f>(VLOOKUP($A104,'[1]data aktuální'!$A$1:$DI$10000,23,0))</f>
        <v>7300</v>
      </c>
      <c r="G104" s="57">
        <f>(VLOOKUP($A104,'[1]data aktuální'!$A$1:$DI$10000,24,0))</f>
        <v>8600</v>
      </c>
      <c r="H104" s="59">
        <f>IF((VLOOKUP($A104,'[1]data aktuální'!$A$1:$DI$10000,27,0))=0,"",(VLOOKUP($A104,'[1]data aktuální'!$A$1:$DI$10000,27,0)))</f>
        <v>60</v>
      </c>
      <c r="I104" s="59">
        <f>IF((VLOOKUP($A104,'[1]data aktuální'!$A$1:$DI$10000,28,0))=0,"",(VLOOKUP($A104,'[1]data aktuální'!$A$1:$DI$10000,28,0)))</f>
        <v>2</v>
      </c>
      <c r="J104" s="59">
        <f>IF((VLOOKUP($A104,'[1]data aktuální'!$A$1:$DI$10000,29,0))=0,"",(VLOOKUP($A104,'[1]data aktuální'!$A$1:$DI$10000,29,0)))</f>
        <v>10</v>
      </c>
      <c r="K104" s="59" t="str">
        <f>IF((VLOOKUP($A104,'[1]data aktuální'!$A$1:$DI$10000,30,0))=0,"",(VLOOKUP($A104,'[1]data aktuální'!$A$1:$DI$10000,30,0)))</f>
        <v/>
      </c>
      <c r="L104" s="59">
        <f>IF((VLOOKUP($A104,'[1]data aktuální'!$A$1:$DI$10000,32,0))=0,"",(VLOOKUP($A104,'[1]data aktuální'!$A$1:$DI$10000,32,0)))</f>
        <v>25</v>
      </c>
      <c r="M104" s="59" t="str">
        <f>IF((VLOOKUP($A104,'[1]data aktuální'!$A$1:$DI$10000,33,0))=0,"",(VLOOKUP($A104,'[1]data aktuální'!$A$1:$DI$10000,33,0)))</f>
        <v/>
      </c>
      <c r="N104" s="59" t="str">
        <f>IF((VLOOKUP($A104,'[1]data aktuální'!$A$1:$DI$10000,34,0))=0,"",(VLOOKUP($A104,'[1]data aktuální'!$A$1:$DI$10000,34,0)))</f>
        <v/>
      </c>
      <c r="O104" s="59" t="str">
        <f>IF((VLOOKUP($A104,'[1]data aktuální'!$A$1:$DI$10000,35,0))=0,"",(VLOOKUP($A104,'[1]data aktuální'!$A$1:$DI$10000,35,0)))</f>
        <v/>
      </c>
      <c r="P104" s="59">
        <f>IF((VLOOKUP($A104,'[1]data aktuální'!$A$1:$DI$10000,37,0))=0,"",(VLOOKUP($A104,'[1]data aktuální'!$A$1:$DI$10000,37,0)))</f>
        <v>3</v>
      </c>
      <c r="Q104" s="59" t="str">
        <f>IF((VLOOKUP($A104,'[1]data aktuální'!$A$1:$DI$10000,38,0))=0,"",(VLOOKUP($A104,'[1]data aktuální'!$A$1:$DI$10000,38,0)))</f>
        <v/>
      </c>
      <c r="R104" s="59" t="str">
        <f>IF((VLOOKUP($A104,'[1]data aktuální'!$A$1:$DI$10000,39,0))=0,"",(VLOOKUP($A104,'[1]data aktuální'!$A$1:$DI$10000,39,0)))</f>
        <v/>
      </c>
      <c r="S104" s="59" t="str">
        <f>IF((VLOOKUP($A104,'[1]data aktuální'!$A$1:$DI$10000,40,0))=0,"",(VLOOKUP($A104,'[1]data aktuální'!$A$1:$DI$10000,40,0)))</f>
        <v/>
      </c>
      <c r="T104" s="59" t="str">
        <f>IF((VLOOKUP($A104,'[1]data aktuální'!$A$1:$DI$10000,42,0))=0,"",(VLOOKUP($A104,'[1]data aktuální'!$A$1:$DI$10000,42,0)))</f>
        <v/>
      </c>
      <c r="U104" s="59" t="str">
        <f>IF((VLOOKUP($A104,'[1]data aktuální'!$A$1:$DI$10000,43,0))=0,"",(VLOOKUP($A104,'[1]data aktuální'!$A$1:$DI$10000,43,0)))</f>
        <v/>
      </c>
      <c r="V104" s="59" t="str">
        <f>IF((VLOOKUP($A104,'[1]data aktuální'!$A$1:$DI$10000,44,0))=0,"",(VLOOKUP($A104,'[1]data aktuální'!$A$1:$DI$10000,44,0)))</f>
        <v/>
      </c>
      <c r="W104" s="59" t="str">
        <f>IF((VLOOKUP($A104,'[1]data aktuální'!$A$1:$DI$10000,45,0))=0,"",(VLOOKUP($A104,'[1]data aktuální'!$A$1:$DI$10000,45,0)))</f>
        <v/>
      </c>
      <c r="X104" s="59" t="str">
        <f>IF((VLOOKUP($A104,'[1]data aktuální'!$A$1:$DI$10000,47,0))=0,"",(VLOOKUP($A104,'[1]data aktuální'!$A$1:$DI$10000,47,0)))</f>
        <v/>
      </c>
      <c r="Y104" s="59" t="str">
        <f>IF((VLOOKUP($A104,'[1]data aktuální'!$A$1:$DI$10000,48,0))=0,"",(VLOOKUP($A104,'[1]data aktuální'!$A$1:$DI$10000,48,0)))</f>
        <v/>
      </c>
      <c r="Z104" s="59" t="str">
        <f>IF((VLOOKUP($A104,'[1]data aktuální'!$A$1:$DI$10000,49,0))=0,"",(VLOOKUP($A104,'[1]data aktuální'!$A$1:$DI$10000,49,0)))</f>
        <v/>
      </c>
      <c r="AA104" s="59" t="str">
        <f>IF((VLOOKUP($A104,'[1]data aktuální'!$A$1:$DI$10000,50,0))=0,"",(VLOOKUP($A104,'[1]data aktuální'!$A$1:$DI$10000,50,0)))</f>
        <v/>
      </c>
      <c r="AB104" s="59" t="str">
        <f>IF((VLOOKUP($A104,'[1]data aktuální'!$A$1:$DI$10000,52,0))=0,"",(VLOOKUP($A104,'[1]data aktuální'!$A$1:$DI$10000,52,0)))</f>
        <v/>
      </c>
      <c r="AC104" s="59" t="str">
        <f>IF((VLOOKUP($A104,'[1]data aktuální'!$A$1:$DI$10000,53,0))=0,"",(VLOOKUP($A104,'[1]data aktuální'!$A$1:$DI$10000,53,0)))</f>
        <v/>
      </c>
      <c r="AD104" s="59" t="str">
        <f>IF((VLOOKUP($A104,'[1]data aktuální'!$A$1:$DI$10000,54,0))=0,"",(VLOOKUP($A104,'[1]data aktuální'!$A$1:$DI$10000,54,0)))</f>
        <v/>
      </c>
      <c r="AE104" s="59" t="str">
        <f>IF((VLOOKUP($A104,'[1]data aktuální'!$A$1:$DI$10000,55,0))=0,"",(VLOOKUP($A104,'[1]data aktuální'!$A$1:$DI$10000,55,0)))</f>
        <v/>
      </c>
      <c r="AF104" s="59" t="str">
        <f>IF((VLOOKUP($A104,'[1]data aktuální'!$A$1:$DI$10000,57,0))=0,"",(VLOOKUP($A104,'[1]data aktuální'!$A$1:$DI$10000,57,0)))</f>
        <v/>
      </c>
      <c r="AG104" s="59" t="str">
        <f>IF((VLOOKUP($A104,'[1]data aktuální'!$A$1:$DI$10000,58,0))=0,"",(VLOOKUP($A104,'[1]data aktuální'!$A$1:$DI$10000,58,0)))</f>
        <v/>
      </c>
      <c r="AH104" s="59" t="str">
        <f>IF((VLOOKUP($A104,'[1]data aktuální'!$A$1:$DI$10000,59,0))=0,"",(VLOOKUP($A104,'[1]data aktuální'!$A$1:$DI$10000,59,0)))</f>
        <v/>
      </c>
      <c r="AI104" s="59" t="str">
        <f>IF((VLOOKUP($A104,'[1]data aktuální'!$A$1:$DI$10000,60,0))=0,"",(VLOOKUP($A104,'[1]data aktuální'!$A$1:$DI$10000,60,0)))</f>
        <v/>
      </c>
      <c r="AJ104" s="59" t="str">
        <f>IF((VLOOKUP($A104,'[1]data aktuální'!$A$1:$DI$10000,62,0))=0,"",(VLOOKUP($A104,'[1]data aktuální'!$A$1:$DI$10000,62,0)))</f>
        <v/>
      </c>
      <c r="AK104" s="59" t="str">
        <f>IF((VLOOKUP($A104,'[1]data aktuální'!$A$1:$DI$10000,63,0))=0,"",(VLOOKUP($A104,'[1]data aktuální'!$A$1:$DI$10000,63,0)))</f>
        <v/>
      </c>
      <c r="AL104" s="59" t="str">
        <f>IF((VLOOKUP($A104,'[1]data aktuální'!$A$1:$DI$10000,64,0))=0,"",(VLOOKUP($A104,'[1]data aktuální'!$A$1:$DI$10000,64,0)))</f>
        <v/>
      </c>
      <c r="AM104" s="59" t="str">
        <f>IF((VLOOKUP($A104,'[1]data aktuální'!$A$1:$DI$10000,65,0))=0,"",(VLOOKUP($A104,'[1]data aktuální'!$A$1:$DI$10000,65,0)))</f>
        <v/>
      </c>
      <c r="AN104" s="55" t="str">
        <f>VLOOKUP(A104,'[1]data aktuální'!$A$2:$DI$10000,113,0)</f>
        <v>5-10 tis.m3</v>
      </c>
    </row>
    <row r="105" spans="1:40" x14ac:dyDescent="0.25">
      <c r="A105" s="74">
        <v>121</v>
      </c>
      <c r="B105" s="54" t="str">
        <f>(VLOOKUP($A105,'[1]data aktuální'!$A$1:$DI$10000,3,0))</f>
        <v>16667182</v>
      </c>
      <c r="C105" s="56" t="str">
        <f>(VLOOKUP($A105,'[1]data aktuální'!$A$1:$DI$10000,7,0))</f>
        <v>Jaroslav Foldyna</v>
      </c>
      <c r="D105" s="56" t="str">
        <f>IF((VLOOKUP($A105,'[1]data aktuální'!$A$1:$DI$10000,14,0))=0,"",(VLOOKUP($A105,'[1]data aktuální'!$A$1:$DI$10000,14,0)))</f>
        <v/>
      </c>
      <c r="E105" s="58">
        <f>(VLOOKUP($A105,'[1]data aktuální'!$A$1:$DI$10000,22,0))</f>
        <v>8900</v>
      </c>
      <c r="F105" s="58">
        <f>(VLOOKUP($A105,'[1]data aktuální'!$A$1:$DI$10000,23,0))</f>
        <v>8600</v>
      </c>
      <c r="G105" s="58">
        <f>(VLOOKUP($A105,'[1]data aktuální'!$A$1:$DI$10000,24,0))</f>
        <v>8500</v>
      </c>
      <c r="H105" s="60">
        <f>IF((VLOOKUP($A105,'[1]data aktuální'!$A$1:$DI$10000,27,0))=0,"",(VLOOKUP($A105,'[1]data aktuální'!$A$1:$DI$10000,27,0)))</f>
        <v>40</v>
      </c>
      <c r="I105" s="60">
        <f>IF((VLOOKUP($A105,'[1]data aktuální'!$A$1:$DI$10000,28,0))=0,"",(VLOOKUP($A105,'[1]data aktuální'!$A$1:$DI$10000,28,0)))</f>
        <v>25</v>
      </c>
      <c r="J105" s="60">
        <f>IF((VLOOKUP($A105,'[1]data aktuální'!$A$1:$DI$10000,29,0))=0,"",(VLOOKUP($A105,'[1]data aktuální'!$A$1:$DI$10000,29,0)))</f>
        <v>15</v>
      </c>
      <c r="K105" s="60">
        <f>IF((VLOOKUP($A105,'[1]data aktuální'!$A$1:$DI$10000,30,0))=0,"",(VLOOKUP($A105,'[1]data aktuální'!$A$1:$DI$10000,30,0)))</f>
        <v>5</v>
      </c>
      <c r="L105" s="60" t="str">
        <f>IF((VLOOKUP($A105,'[1]data aktuální'!$A$1:$DI$10000,32,0))=0,"",(VLOOKUP($A105,'[1]data aktuální'!$A$1:$DI$10000,32,0)))</f>
        <v/>
      </c>
      <c r="M105" s="60" t="str">
        <f>IF((VLOOKUP($A105,'[1]data aktuální'!$A$1:$DI$10000,33,0))=0,"",(VLOOKUP($A105,'[1]data aktuální'!$A$1:$DI$10000,33,0)))</f>
        <v/>
      </c>
      <c r="N105" s="60" t="str">
        <f>IF((VLOOKUP($A105,'[1]data aktuální'!$A$1:$DI$10000,34,0))=0,"",(VLOOKUP($A105,'[1]data aktuální'!$A$1:$DI$10000,34,0)))</f>
        <v/>
      </c>
      <c r="O105" s="60" t="str">
        <f>IF((VLOOKUP($A105,'[1]data aktuální'!$A$1:$DI$10000,35,0))=0,"",(VLOOKUP($A105,'[1]data aktuální'!$A$1:$DI$10000,35,0)))</f>
        <v/>
      </c>
      <c r="P105" s="60">
        <f>IF((VLOOKUP($A105,'[1]data aktuální'!$A$1:$DI$10000,37,0))=0,"",(VLOOKUP($A105,'[1]data aktuální'!$A$1:$DI$10000,37,0)))</f>
        <v>10</v>
      </c>
      <c r="Q105" s="60">
        <f>IF((VLOOKUP($A105,'[1]data aktuální'!$A$1:$DI$10000,38,0))=0,"",(VLOOKUP($A105,'[1]data aktuální'!$A$1:$DI$10000,38,0)))</f>
        <v>5</v>
      </c>
      <c r="R105" s="60" t="str">
        <f>IF((VLOOKUP($A105,'[1]data aktuální'!$A$1:$DI$10000,39,0))=0,"",(VLOOKUP($A105,'[1]data aktuální'!$A$1:$DI$10000,39,0)))</f>
        <v/>
      </c>
      <c r="S105" s="60" t="str">
        <f>IF((VLOOKUP($A105,'[1]data aktuální'!$A$1:$DI$10000,40,0))=0,"",(VLOOKUP($A105,'[1]data aktuální'!$A$1:$DI$10000,40,0)))</f>
        <v/>
      </c>
      <c r="T105" s="60" t="str">
        <f>IF((VLOOKUP($A105,'[1]data aktuální'!$A$1:$DI$10000,42,0))=0,"",(VLOOKUP($A105,'[1]data aktuální'!$A$1:$DI$10000,42,0)))</f>
        <v/>
      </c>
      <c r="U105" s="60" t="str">
        <f>IF((VLOOKUP($A105,'[1]data aktuální'!$A$1:$DI$10000,43,0))=0,"",(VLOOKUP($A105,'[1]data aktuální'!$A$1:$DI$10000,43,0)))</f>
        <v/>
      </c>
      <c r="V105" s="60" t="str">
        <f>IF((VLOOKUP($A105,'[1]data aktuální'!$A$1:$DI$10000,44,0))=0,"",(VLOOKUP($A105,'[1]data aktuální'!$A$1:$DI$10000,44,0)))</f>
        <v/>
      </c>
      <c r="W105" s="60" t="str">
        <f>IF((VLOOKUP($A105,'[1]data aktuální'!$A$1:$DI$10000,45,0))=0,"",(VLOOKUP($A105,'[1]data aktuální'!$A$1:$DI$10000,45,0)))</f>
        <v/>
      </c>
      <c r="X105" s="60" t="str">
        <f>IF((VLOOKUP($A105,'[1]data aktuální'!$A$1:$DI$10000,47,0))=0,"",(VLOOKUP($A105,'[1]data aktuální'!$A$1:$DI$10000,47,0)))</f>
        <v/>
      </c>
      <c r="Y105" s="60" t="str">
        <f>IF((VLOOKUP($A105,'[1]data aktuální'!$A$1:$DI$10000,48,0))=0,"",(VLOOKUP($A105,'[1]data aktuální'!$A$1:$DI$10000,48,0)))</f>
        <v/>
      </c>
      <c r="Z105" s="60" t="str">
        <f>IF((VLOOKUP($A105,'[1]data aktuální'!$A$1:$DI$10000,49,0))=0,"",(VLOOKUP($A105,'[1]data aktuální'!$A$1:$DI$10000,49,0)))</f>
        <v/>
      </c>
      <c r="AA105" s="60" t="str">
        <f>IF((VLOOKUP($A105,'[1]data aktuální'!$A$1:$DI$10000,50,0))=0,"",(VLOOKUP($A105,'[1]data aktuální'!$A$1:$DI$10000,50,0)))</f>
        <v/>
      </c>
      <c r="AB105" s="60" t="str">
        <f>IF((VLOOKUP($A105,'[1]data aktuální'!$A$1:$DI$10000,52,0))=0,"",(VLOOKUP($A105,'[1]data aktuální'!$A$1:$DI$10000,52,0)))</f>
        <v/>
      </c>
      <c r="AC105" s="60" t="str">
        <f>IF((VLOOKUP($A105,'[1]data aktuální'!$A$1:$DI$10000,53,0))=0,"",(VLOOKUP($A105,'[1]data aktuální'!$A$1:$DI$10000,53,0)))</f>
        <v/>
      </c>
      <c r="AD105" s="60" t="str">
        <f>IF((VLOOKUP($A105,'[1]data aktuální'!$A$1:$DI$10000,54,0))=0,"",(VLOOKUP($A105,'[1]data aktuální'!$A$1:$DI$10000,54,0)))</f>
        <v/>
      </c>
      <c r="AE105" s="60" t="str">
        <f>IF((VLOOKUP($A105,'[1]data aktuální'!$A$1:$DI$10000,55,0))=0,"",(VLOOKUP($A105,'[1]data aktuální'!$A$1:$DI$10000,55,0)))</f>
        <v/>
      </c>
      <c r="AF105" s="60" t="str">
        <f>IF((VLOOKUP($A105,'[1]data aktuální'!$A$1:$DI$10000,57,0))=0,"",(VLOOKUP($A105,'[1]data aktuální'!$A$1:$DI$10000,57,0)))</f>
        <v/>
      </c>
      <c r="AG105" s="60" t="str">
        <f>IF((VLOOKUP($A105,'[1]data aktuální'!$A$1:$DI$10000,58,0))=0,"",(VLOOKUP($A105,'[1]data aktuální'!$A$1:$DI$10000,58,0)))</f>
        <v/>
      </c>
      <c r="AH105" s="60" t="str">
        <f>IF((VLOOKUP($A105,'[1]data aktuální'!$A$1:$DI$10000,59,0))=0,"",(VLOOKUP($A105,'[1]data aktuální'!$A$1:$DI$10000,59,0)))</f>
        <v/>
      </c>
      <c r="AI105" s="60" t="str">
        <f>IF((VLOOKUP($A105,'[1]data aktuální'!$A$1:$DI$10000,60,0))=0,"",(VLOOKUP($A105,'[1]data aktuální'!$A$1:$DI$10000,60,0)))</f>
        <v/>
      </c>
      <c r="AJ105" s="60" t="str">
        <f>IF((VLOOKUP($A105,'[1]data aktuální'!$A$1:$DI$10000,62,0))=0,"",(VLOOKUP($A105,'[1]data aktuální'!$A$1:$DI$10000,62,0)))</f>
        <v/>
      </c>
      <c r="AK105" s="60" t="str">
        <f>IF((VLOOKUP($A105,'[1]data aktuální'!$A$1:$DI$10000,63,0))=0,"",(VLOOKUP($A105,'[1]data aktuální'!$A$1:$DI$10000,63,0)))</f>
        <v/>
      </c>
      <c r="AL105" s="60" t="str">
        <f>IF((VLOOKUP($A105,'[1]data aktuální'!$A$1:$DI$10000,64,0))=0,"",(VLOOKUP($A105,'[1]data aktuální'!$A$1:$DI$10000,64,0)))</f>
        <v/>
      </c>
      <c r="AM105" s="60" t="str">
        <f>IF((VLOOKUP($A105,'[1]data aktuální'!$A$1:$DI$10000,65,0))=0,"",(VLOOKUP($A105,'[1]data aktuální'!$A$1:$DI$10000,65,0)))</f>
        <v/>
      </c>
      <c r="AN105" s="56" t="str">
        <f>VLOOKUP(A105,'[1]data aktuální'!$A$2:$DI$10000,113,0)</f>
        <v>5-10 tis.m3</v>
      </c>
    </row>
    <row r="106" spans="1:40" s="36" customFormat="1" x14ac:dyDescent="0.25">
      <c r="A106" s="36">
        <v>601</v>
      </c>
      <c r="B106" s="53" t="str">
        <f>(VLOOKUP($A106,'[1]data aktuální'!$A$1:$DI$10000,3,0))</f>
        <v>45356165</v>
      </c>
      <c r="C106" s="55" t="str">
        <f>(VLOOKUP($A106,'[1]data aktuální'!$A$1:$DI$10000,7,0))</f>
        <v>Lesní společnost Bečov, s.r.o.</v>
      </c>
      <c r="D106" s="55" t="str">
        <f>IF((VLOOKUP($A106,'[1]data aktuální'!$A$1:$DI$10000,14,0))=0,"",(VLOOKUP($A106,'[1]data aktuální'!$A$1:$DI$10000,14,0)))</f>
        <v>Manipulační sklad Bečov</v>
      </c>
      <c r="E106" s="57">
        <f>(VLOOKUP($A106,'[1]data aktuální'!$A$1:$DI$10000,22,0))</f>
        <v>9881</v>
      </c>
      <c r="F106" s="57">
        <f>(VLOOKUP($A106,'[1]data aktuální'!$A$1:$DI$10000,23,0))</f>
        <v>11162</v>
      </c>
      <c r="G106" s="57">
        <f>(VLOOKUP($A106,'[1]data aktuální'!$A$1:$DI$10000,24,0))</f>
        <v>8496</v>
      </c>
      <c r="H106" s="59">
        <f>IF((VLOOKUP($A106,'[1]data aktuální'!$A$1:$DI$10000,27,0))=0,"",(VLOOKUP($A106,'[1]data aktuální'!$A$1:$DI$10000,27,0)))</f>
        <v>30</v>
      </c>
      <c r="I106" s="59" t="str">
        <f>IF((VLOOKUP($A106,'[1]data aktuální'!$A$1:$DI$10000,28,0))=0,"",(VLOOKUP($A106,'[1]data aktuální'!$A$1:$DI$10000,28,0)))</f>
        <v/>
      </c>
      <c r="J106" s="59">
        <f>IF((VLOOKUP($A106,'[1]data aktuální'!$A$1:$DI$10000,29,0))=0,"",(VLOOKUP($A106,'[1]data aktuální'!$A$1:$DI$10000,29,0)))</f>
        <v>55</v>
      </c>
      <c r="K106" s="59">
        <f>IF((VLOOKUP($A106,'[1]data aktuální'!$A$1:$DI$10000,30,0))=0,"",(VLOOKUP($A106,'[1]data aktuální'!$A$1:$DI$10000,30,0)))</f>
        <v>14</v>
      </c>
      <c r="L106" s="59" t="str">
        <f>IF((VLOOKUP($A106,'[1]data aktuální'!$A$1:$DI$10000,32,0))=0,"",(VLOOKUP($A106,'[1]data aktuální'!$A$1:$DI$10000,32,0)))</f>
        <v/>
      </c>
      <c r="M106" s="59" t="str">
        <f>IF((VLOOKUP($A106,'[1]data aktuální'!$A$1:$DI$10000,33,0))=0,"",(VLOOKUP($A106,'[1]data aktuální'!$A$1:$DI$10000,33,0)))</f>
        <v/>
      </c>
      <c r="N106" s="59" t="str">
        <f>IF((VLOOKUP($A106,'[1]data aktuální'!$A$1:$DI$10000,34,0))=0,"",(VLOOKUP($A106,'[1]data aktuální'!$A$1:$DI$10000,34,0)))</f>
        <v/>
      </c>
      <c r="O106" s="59" t="str">
        <f>IF((VLOOKUP($A106,'[1]data aktuální'!$A$1:$DI$10000,35,0))=0,"",(VLOOKUP($A106,'[1]data aktuální'!$A$1:$DI$10000,35,0)))</f>
        <v/>
      </c>
      <c r="P106" s="59" t="str">
        <f>IF((VLOOKUP($A106,'[1]data aktuální'!$A$1:$DI$10000,37,0))=0,"",(VLOOKUP($A106,'[1]data aktuální'!$A$1:$DI$10000,37,0)))</f>
        <v/>
      </c>
      <c r="Q106" s="59" t="str">
        <f>IF((VLOOKUP($A106,'[1]data aktuální'!$A$1:$DI$10000,38,0))=0,"",(VLOOKUP($A106,'[1]data aktuální'!$A$1:$DI$10000,38,0)))</f>
        <v/>
      </c>
      <c r="R106" s="59" t="str">
        <f>IF((VLOOKUP($A106,'[1]data aktuální'!$A$1:$DI$10000,39,0))=0,"",(VLOOKUP($A106,'[1]data aktuální'!$A$1:$DI$10000,39,0)))</f>
        <v/>
      </c>
      <c r="S106" s="59" t="str">
        <f>IF((VLOOKUP($A106,'[1]data aktuální'!$A$1:$DI$10000,40,0))=0,"",(VLOOKUP($A106,'[1]data aktuální'!$A$1:$DI$10000,40,0)))</f>
        <v/>
      </c>
      <c r="T106" s="59" t="str">
        <f>IF((VLOOKUP($A106,'[1]data aktuální'!$A$1:$DI$10000,42,0))=0,"",(VLOOKUP($A106,'[1]data aktuální'!$A$1:$DI$10000,42,0)))</f>
        <v/>
      </c>
      <c r="U106" s="59" t="str">
        <f>IF((VLOOKUP($A106,'[1]data aktuální'!$A$1:$DI$10000,43,0))=0,"",(VLOOKUP($A106,'[1]data aktuální'!$A$1:$DI$10000,43,0)))</f>
        <v/>
      </c>
      <c r="V106" s="59" t="str">
        <f>IF((VLOOKUP($A106,'[1]data aktuální'!$A$1:$DI$10000,44,0))=0,"",(VLOOKUP($A106,'[1]data aktuální'!$A$1:$DI$10000,44,0)))</f>
        <v/>
      </c>
      <c r="W106" s="59" t="str">
        <f>IF((VLOOKUP($A106,'[1]data aktuální'!$A$1:$DI$10000,45,0))=0,"",(VLOOKUP($A106,'[1]data aktuální'!$A$1:$DI$10000,45,0)))</f>
        <v/>
      </c>
      <c r="X106" s="59" t="str">
        <f>IF((VLOOKUP($A106,'[1]data aktuální'!$A$1:$DI$10000,47,0))=0,"",(VLOOKUP($A106,'[1]data aktuální'!$A$1:$DI$10000,47,0)))</f>
        <v/>
      </c>
      <c r="Y106" s="59" t="str">
        <f>IF((VLOOKUP($A106,'[1]data aktuální'!$A$1:$DI$10000,48,0))=0,"",(VLOOKUP($A106,'[1]data aktuální'!$A$1:$DI$10000,48,0)))</f>
        <v/>
      </c>
      <c r="Z106" s="59" t="str">
        <f>IF((VLOOKUP($A106,'[1]data aktuální'!$A$1:$DI$10000,49,0))=0,"",(VLOOKUP($A106,'[1]data aktuální'!$A$1:$DI$10000,49,0)))</f>
        <v/>
      </c>
      <c r="AA106" s="59" t="str">
        <f>IF((VLOOKUP($A106,'[1]data aktuální'!$A$1:$DI$10000,50,0))=0,"",(VLOOKUP($A106,'[1]data aktuální'!$A$1:$DI$10000,50,0)))</f>
        <v/>
      </c>
      <c r="AB106" s="59" t="str">
        <f>IF((VLOOKUP($A106,'[1]data aktuální'!$A$1:$DI$10000,52,0))=0,"",(VLOOKUP($A106,'[1]data aktuální'!$A$1:$DI$10000,52,0)))</f>
        <v/>
      </c>
      <c r="AC106" s="59" t="str">
        <f>IF((VLOOKUP($A106,'[1]data aktuální'!$A$1:$DI$10000,53,0))=0,"",(VLOOKUP($A106,'[1]data aktuální'!$A$1:$DI$10000,53,0)))</f>
        <v/>
      </c>
      <c r="AD106" s="59" t="str">
        <f>IF((VLOOKUP($A106,'[1]data aktuální'!$A$1:$DI$10000,54,0))=0,"",(VLOOKUP($A106,'[1]data aktuální'!$A$1:$DI$10000,54,0)))</f>
        <v/>
      </c>
      <c r="AE106" s="59" t="str">
        <f>IF((VLOOKUP($A106,'[1]data aktuální'!$A$1:$DI$10000,55,0))=0,"",(VLOOKUP($A106,'[1]data aktuální'!$A$1:$DI$10000,55,0)))</f>
        <v/>
      </c>
      <c r="AF106" s="59" t="str">
        <f>IF((VLOOKUP($A106,'[1]data aktuální'!$A$1:$DI$10000,57,0))=0,"",(VLOOKUP($A106,'[1]data aktuální'!$A$1:$DI$10000,57,0)))</f>
        <v/>
      </c>
      <c r="AG106" s="59" t="str">
        <f>IF((VLOOKUP($A106,'[1]data aktuální'!$A$1:$DI$10000,58,0))=0,"",(VLOOKUP($A106,'[1]data aktuální'!$A$1:$DI$10000,58,0)))</f>
        <v/>
      </c>
      <c r="AH106" s="59" t="str">
        <f>IF((VLOOKUP($A106,'[1]data aktuální'!$A$1:$DI$10000,59,0))=0,"",(VLOOKUP($A106,'[1]data aktuální'!$A$1:$DI$10000,59,0)))</f>
        <v/>
      </c>
      <c r="AI106" s="59">
        <f>IF((VLOOKUP($A106,'[1]data aktuální'!$A$1:$DI$10000,60,0))=0,"",(VLOOKUP($A106,'[1]data aktuální'!$A$1:$DI$10000,60,0)))</f>
        <v>1</v>
      </c>
      <c r="AJ106" s="59" t="str">
        <f>IF((VLOOKUP($A106,'[1]data aktuální'!$A$1:$DI$10000,62,0))=0,"",(VLOOKUP($A106,'[1]data aktuální'!$A$1:$DI$10000,62,0)))</f>
        <v/>
      </c>
      <c r="AK106" s="59" t="str">
        <f>IF((VLOOKUP($A106,'[1]data aktuální'!$A$1:$DI$10000,63,0))=0,"",(VLOOKUP($A106,'[1]data aktuální'!$A$1:$DI$10000,63,0)))</f>
        <v/>
      </c>
      <c r="AL106" s="59" t="str">
        <f>IF((VLOOKUP($A106,'[1]data aktuální'!$A$1:$DI$10000,64,0))=0,"",(VLOOKUP($A106,'[1]data aktuální'!$A$1:$DI$10000,64,0)))</f>
        <v/>
      </c>
      <c r="AM106" s="59" t="str">
        <f>IF((VLOOKUP($A106,'[1]data aktuální'!$A$1:$DI$10000,65,0))=0,"",(VLOOKUP($A106,'[1]data aktuální'!$A$1:$DI$10000,65,0)))</f>
        <v/>
      </c>
      <c r="AN106" s="55" t="str">
        <f>VLOOKUP(A106,'[1]data aktuální'!$A$2:$DI$10000,113,0)</f>
        <v>5-10 tis.m3</v>
      </c>
    </row>
    <row r="107" spans="1:40" x14ac:dyDescent="0.25">
      <c r="A107" s="74">
        <v>151</v>
      </c>
      <c r="B107" s="54" t="str">
        <f>(VLOOKUP($A107,'[1]data aktuální'!$A$1:$DI$10000,3,0))</f>
        <v>28037766</v>
      </c>
      <c r="C107" s="56" t="str">
        <f>(VLOOKUP($A107,'[1]data aktuální'!$A$1:$DI$10000,7,0))</f>
        <v>PDK.cz s.r.o.</v>
      </c>
      <c r="D107" s="56" t="str">
        <f>IF((VLOOKUP($A107,'[1]data aktuální'!$A$1:$DI$10000,14,0))=0,"",(VLOOKUP($A107,'[1]data aktuální'!$A$1:$DI$10000,14,0)))</f>
        <v>Pila Nový Mlýn</v>
      </c>
      <c r="E107" s="58">
        <f>(VLOOKUP($A107,'[1]data aktuální'!$A$1:$DI$10000,22,0))</f>
        <v>7700</v>
      </c>
      <c r="F107" s="58">
        <f>(VLOOKUP($A107,'[1]data aktuální'!$A$1:$DI$10000,23,0))</f>
        <v>7850</v>
      </c>
      <c r="G107" s="58">
        <f>(VLOOKUP($A107,'[1]data aktuální'!$A$1:$DI$10000,24,0))</f>
        <v>8100</v>
      </c>
      <c r="H107" s="60" t="str">
        <f>IF((VLOOKUP($A107,'[1]data aktuální'!$A$1:$DI$10000,27,0))=0,"",(VLOOKUP($A107,'[1]data aktuální'!$A$1:$DI$10000,27,0)))</f>
        <v/>
      </c>
      <c r="I107" s="60">
        <f>IF((VLOOKUP($A107,'[1]data aktuální'!$A$1:$DI$10000,28,0))=0,"",(VLOOKUP($A107,'[1]data aktuální'!$A$1:$DI$10000,28,0)))</f>
        <v>25</v>
      </c>
      <c r="J107" s="60">
        <f>IF((VLOOKUP($A107,'[1]data aktuální'!$A$1:$DI$10000,29,0))=0,"",(VLOOKUP($A107,'[1]data aktuální'!$A$1:$DI$10000,29,0)))</f>
        <v>35</v>
      </c>
      <c r="K107" s="60">
        <f>IF((VLOOKUP($A107,'[1]data aktuální'!$A$1:$DI$10000,30,0))=0,"",(VLOOKUP($A107,'[1]data aktuální'!$A$1:$DI$10000,30,0)))</f>
        <v>40</v>
      </c>
      <c r="L107" s="60" t="str">
        <f>IF((VLOOKUP($A107,'[1]data aktuální'!$A$1:$DI$10000,32,0))=0,"",(VLOOKUP($A107,'[1]data aktuální'!$A$1:$DI$10000,32,0)))</f>
        <v/>
      </c>
      <c r="M107" s="60" t="str">
        <f>IF((VLOOKUP($A107,'[1]data aktuální'!$A$1:$DI$10000,33,0))=0,"",(VLOOKUP($A107,'[1]data aktuální'!$A$1:$DI$10000,33,0)))</f>
        <v/>
      </c>
      <c r="N107" s="60" t="str">
        <f>IF((VLOOKUP($A107,'[1]data aktuální'!$A$1:$DI$10000,34,0))=0,"",(VLOOKUP($A107,'[1]data aktuální'!$A$1:$DI$10000,34,0)))</f>
        <v/>
      </c>
      <c r="O107" s="60" t="str">
        <f>IF((VLOOKUP($A107,'[1]data aktuální'!$A$1:$DI$10000,35,0))=0,"",(VLOOKUP($A107,'[1]data aktuální'!$A$1:$DI$10000,35,0)))</f>
        <v/>
      </c>
      <c r="P107" s="60" t="str">
        <f>IF((VLOOKUP($A107,'[1]data aktuální'!$A$1:$DI$10000,37,0))=0,"",(VLOOKUP($A107,'[1]data aktuální'!$A$1:$DI$10000,37,0)))</f>
        <v/>
      </c>
      <c r="Q107" s="60" t="str">
        <f>IF((VLOOKUP($A107,'[1]data aktuální'!$A$1:$DI$10000,38,0))=0,"",(VLOOKUP($A107,'[1]data aktuální'!$A$1:$DI$10000,38,0)))</f>
        <v/>
      </c>
      <c r="R107" s="60" t="str">
        <f>IF((VLOOKUP($A107,'[1]data aktuální'!$A$1:$DI$10000,39,0))=0,"",(VLOOKUP($A107,'[1]data aktuální'!$A$1:$DI$10000,39,0)))</f>
        <v/>
      </c>
      <c r="S107" s="60" t="str">
        <f>IF((VLOOKUP($A107,'[1]data aktuální'!$A$1:$DI$10000,40,0))=0,"",(VLOOKUP($A107,'[1]data aktuální'!$A$1:$DI$10000,40,0)))</f>
        <v/>
      </c>
      <c r="T107" s="60" t="str">
        <f>IF((VLOOKUP($A107,'[1]data aktuální'!$A$1:$DI$10000,42,0))=0,"",(VLOOKUP($A107,'[1]data aktuální'!$A$1:$DI$10000,42,0)))</f>
        <v/>
      </c>
      <c r="U107" s="60" t="str">
        <f>IF((VLOOKUP($A107,'[1]data aktuální'!$A$1:$DI$10000,43,0))=0,"",(VLOOKUP($A107,'[1]data aktuální'!$A$1:$DI$10000,43,0)))</f>
        <v/>
      </c>
      <c r="V107" s="60" t="str">
        <f>IF((VLOOKUP($A107,'[1]data aktuální'!$A$1:$DI$10000,44,0))=0,"",(VLOOKUP($A107,'[1]data aktuální'!$A$1:$DI$10000,44,0)))</f>
        <v/>
      </c>
      <c r="W107" s="60" t="str">
        <f>IF((VLOOKUP($A107,'[1]data aktuální'!$A$1:$DI$10000,45,0))=0,"",(VLOOKUP($A107,'[1]data aktuální'!$A$1:$DI$10000,45,0)))</f>
        <v/>
      </c>
      <c r="X107" s="60" t="str">
        <f>IF((VLOOKUP($A107,'[1]data aktuální'!$A$1:$DI$10000,47,0))=0,"",(VLOOKUP($A107,'[1]data aktuální'!$A$1:$DI$10000,47,0)))</f>
        <v/>
      </c>
      <c r="Y107" s="60" t="str">
        <f>IF((VLOOKUP($A107,'[1]data aktuální'!$A$1:$DI$10000,48,0))=0,"",(VLOOKUP($A107,'[1]data aktuální'!$A$1:$DI$10000,48,0)))</f>
        <v/>
      </c>
      <c r="Z107" s="60" t="str">
        <f>IF((VLOOKUP($A107,'[1]data aktuální'!$A$1:$DI$10000,49,0))=0,"",(VLOOKUP($A107,'[1]data aktuální'!$A$1:$DI$10000,49,0)))</f>
        <v/>
      </c>
      <c r="AA107" s="60" t="str">
        <f>IF((VLOOKUP($A107,'[1]data aktuální'!$A$1:$DI$10000,50,0))=0,"",(VLOOKUP($A107,'[1]data aktuální'!$A$1:$DI$10000,50,0)))</f>
        <v/>
      </c>
      <c r="AB107" s="60" t="str">
        <f>IF((VLOOKUP($A107,'[1]data aktuální'!$A$1:$DI$10000,52,0))=0,"",(VLOOKUP($A107,'[1]data aktuální'!$A$1:$DI$10000,52,0)))</f>
        <v/>
      </c>
      <c r="AC107" s="60" t="str">
        <f>IF((VLOOKUP($A107,'[1]data aktuální'!$A$1:$DI$10000,53,0))=0,"",(VLOOKUP($A107,'[1]data aktuální'!$A$1:$DI$10000,53,0)))</f>
        <v/>
      </c>
      <c r="AD107" s="60" t="str">
        <f>IF((VLOOKUP($A107,'[1]data aktuální'!$A$1:$DI$10000,54,0))=0,"",(VLOOKUP($A107,'[1]data aktuální'!$A$1:$DI$10000,54,0)))</f>
        <v/>
      </c>
      <c r="AE107" s="60" t="str">
        <f>IF((VLOOKUP($A107,'[1]data aktuální'!$A$1:$DI$10000,55,0))=0,"",(VLOOKUP($A107,'[1]data aktuální'!$A$1:$DI$10000,55,0)))</f>
        <v/>
      </c>
      <c r="AF107" s="60" t="str">
        <f>IF((VLOOKUP($A107,'[1]data aktuální'!$A$1:$DI$10000,57,0))=0,"",(VLOOKUP($A107,'[1]data aktuální'!$A$1:$DI$10000,57,0)))</f>
        <v/>
      </c>
      <c r="AG107" s="60" t="str">
        <f>IF((VLOOKUP($A107,'[1]data aktuální'!$A$1:$DI$10000,58,0))=0,"",(VLOOKUP($A107,'[1]data aktuální'!$A$1:$DI$10000,58,0)))</f>
        <v/>
      </c>
      <c r="AH107" s="60" t="str">
        <f>IF((VLOOKUP($A107,'[1]data aktuální'!$A$1:$DI$10000,59,0))=0,"",(VLOOKUP($A107,'[1]data aktuální'!$A$1:$DI$10000,59,0)))</f>
        <v/>
      </c>
      <c r="AI107" s="60" t="str">
        <f>IF((VLOOKUP($A107,'[1]data aktuální'!$A$1:$DI$10000,60,0))=0,"",(VLOOKUP($A107,'[1]data aktuální'!$A$1:$DI$10000,60,0)))</f>
        <v/>
      </c>
      <c r="AJ107" s="60" t="str">
        <f>IF((VLOOKUP($A107,'[1]data aktuální'!$A$1:$DI$10000,62,0))=0,"",(VLOOKUP($A107,'[1]data aktuální'!$A$1:$DI$10000,62,0)))</f>
        <v/>
      </c>
      <c r="AK107" s="60" t="str">
        <f>IF((VLOOKUP($A107,'[1]data aktuální'!$A$1:$DI$10000,63,0))=0,"",(VLOOKUP($A107,'[1]data aktuální'!$A$1:$DI$10000,63,0)))</f>
        <v/>
      </c>
      <c r="AL107" s="60" t="str">
        <f>IF((VLOOKUP($A107,'[1]data aktuální'!$A$1:$DI$10000,64,0))=0,"",(VLOOKUP($A107,'[1]data aktuální'!$A$1:$DI$10000,64,0)))</f>
        <v/>
      </c>
      <c r="AM107" s="60" t="str">
        <f>IF((VLOOKUP($A107,'[1]data aktuální'!$A$1:$DI$10000,65,0))=0,"",(VLOOKUP($A107,'[1]data aktuální'!$A$1:$DI$10000,65,0)))</f>
        <v/>
      </c>
      <c r="AN107" s="56" t="str">
        <f>VLOOKUP(A107,'[1]data aktuální'!$A$2:$DI$10000,113,0)</f>
        <v>5-10 tis.m3</v>
      </c>
    </row>
    <row r="108" spans="1:40" s="36" customFormat="1" x14ac:dyDescent="0.25">
      <c r="A108" s="36">
        <v>295</v>
      </c>
      <c r="B108" s="53" t="str">
        <f>(VLOOKUP($A108,'[1]data aktuální'!$A$1:$DI$10000,3,0))</f>
        <v>26096820</v>
      </c>
      <c r="C108" s="55" t="str">
        <f>(VLOOKUP($A108,'[1]data aktuální'!$A$1:$DI$10000,7,0))</f>
        <v>Equidomus s.r.o.</v>
      </c>
      <c r="D108" s="55" t="str">
        <f>IF((VLOOKUP($A108,'[1]data aktuální'!$A$1:$DI$10000,14,0))=0,"",(VLOOKUP($A108,'[1]data aktuální'!$A$1:$DI$10000,14,0)))</f>
        <v>Pila Dráchov</v>
      </c>
      <c r="E108" s="57">
        <f>(VLOOKUP($A108,'[1]data aktuální'!$A$1:$DI$10000,22,0))</f>
        <v>8000</v>
      </c>
      <c r="F108" s="57">
        <f>(VLOOKUP($A108,'[1]data aktuální'!$A$1:$DI$10000,23,0))</f>
        <v>8000</v>
      </c>
      <c r="G108" s="57">
        <f>(VLOOKUP($A108,'[1]data aktuální'!$A$1:$DI$10000,24,0))</f>
        <v>8000</v>
      </c>
      <c r="H108" s="59" t="str">
        <f>IF((VLOOKUP($A108,'[1]data aktuální'!$A$1:$DI$10000,27,0))=0,"",(VLOOKUP($A108,'[1]data aktuální'!$A$1:$DI$10000,27,0)))</f>
        <v/>
      </c>
      <c r="I108" s="59" t="str">
        <f>IF((VLOOKUP($A108,'[1]data aktuální'!$A$1:$DI$10000,28,0))=0,"",(VLOOKUP($A108,'[1]data aktuální'!$A$1:$DI$10000,28,0)))</f>
        <v/>
      </c>
      <c r="J108" s="59" t="str">
        <f>IF((VLOOKUP($A108,'[1]data aktuální'!$A$1:$DI$10000,29,0))=0,"",(VLOOKUP($A108,'[1]data aktuální'!$A$1:$DI$10000,29,0)))</f>
        <v/>
      </c>
      <c r="K108" s="59" t="str">
        <f>IF((VLOOKUP($A108,'[1]data aktuální'!$A$1:$DI$10000,30,0))=0,"",(VLOOKUP($A108,'[1]data aktuální'!$A$1:$DI$10000,30,0)))</f>
        <v/>
      </c>
      <c r="L108" s="59">
        <f>IF((VLOOKUP($A108,'[1]data aktuální'!$A$1:$DI$10000,32,0))=0,"",(VLOOKUP($A108,'[1]data aktuální'!$A$1:$DI$10000,32,0)))</f>
        <v>100</v>
      </c>
      <c r="M108" s="59" t="str">
        <f>IF((VLOOKUP($A108,'[1]data aktuální'!$A$1:$DI$10000,33,0))=0,"",(VLOOKUP($A108,'[1]data aktuální'!$A$1:$DI$10000,33,0)))</f>
        <v/>
      </c>
      <c r="N108" s="59" t="str">
        <f>IF((VLOOKUP($A108,'[1]data aktuální'!$A$1:$DI$10000,34,0))=0,"",(VLOOKUP($A108,'[1]data aktuální'!$A$1:$DI$10000,34,0)))</f>
        <v/>
      </c>
      <c r="O108" s="59" t="str">
        <f>IF((VLOOKUP($A108,'[1]data aktuální'!$A$1:$DI$10000,35,0))=0,"",(VLOOKUP($A108,'[1]data aktuální'!$A$1:$DI$10000,35,0)))</f>
        <v/>
      </c>
      <c r="P108" s="59" t="str">
        <f>IF((VLOOKUP($A108,'[1]data aktuální'!$A$1:$DI$10000,37,0))=0,"",(VLOOKUP($A108,'[1]data aktuální'!$A$1:$DI$10000,37,0)))</f>
        <v/>
      </c>
      <c r="Q108" s="59" t="str">
        <f>IF((VLOOKUP($A108,'[1]data aktuální'!$A$1:$DI$10000,38,0))=0,"",(VLOOKUP($A108,'[1]data aktuální'!$A$1:$DI$10000,38,0)))</f>
        <v/>
      </c>
      <c r="R108" s="59" t="str">
        <f>IF((VLOOKUP($A108,'[1]data aktuální'!$A$1:$DI$10000,39,0))=0,"",(VLOOKUP($A108,'[1]data aktuální'!$A$1:$DI$10000,39,0)))</f>
        <v/>
      </c>
      <c r="S108" s="59" t="str">
        <f>IF((VLOOKUP($A108,'[1]data aktuální'!$A$1:$DI$10000,40,0))=0,"",(VLOOKUP($A108,'[1]data aktuální'!$A$1:$DI$10000,40,0)))</f>
        <v/>
      </c>
      <c r="T108" s="59" t="str">
        <f>IF((VLOOKUP($A108,'[1]data aktuální'!$A$1:$DI$10000,42,0))=0,"",(VLOOKUP($A108,'[1]data aktuální'!$A$1:$DI$10000,42,0)))</f>
        <v/>
      </c>
      <c r="U108" s="59" t="str">
        <f>IF((VLOOKUP($A108,'[1]data aktuální'!$A$1:$DI$10000,43,0))=0,"",(VLOOKUP($A108,'[1]data aktuální'!$A$1:$DI$10000,43,0)))</f>
        <v/>
      </c>
      <c r="V108" s="59" t="str">
        <f>IF((VLOOKUP($A108,'[1]data aktuální'!$A$1:$DI$10000,44,0))=0,"",(VLOOKUP($A108,'[1]data aktuální'!$A$1:$DI$10000,44,0)))</f>
        <v/>
      </c>
      <c r="W108" s="59" t="str">
        <f>IF((VLOOKUP($A108,'[1]data aktuální'!$A$1:$DI$10000,45,0))=0,"",(VLOOKUP($A108,'[1]data aktuální'!$A$1:$DI$10000,45,0)))</f>
        <v/>
      </c>
      <c r="X108" s="59" t="str">
        <f>IF((VLOOKUP($A108,'[1]data aktuální'!$A$1:$DI$10000,47,0))=0,"",(VLOOKUP($A108,'[1]data aktuální'!$A$1:$DI$10000,47,0)))</f>
        <v/>
      </c>
      <c r="Y108" s="59" t="str">
        <f>IF((VLOOKUP($A108,'[1]data aktuální'!$A$1:$DI$10000,48,0))=0,"",(VLOOKUP($A108,'[1]data aktuální'!$A$1:$DI$10000,48,0)))</f>
        <v/>
      </c>
      <c r="Z108" s="59" t="str">
        <f>IF((VLOOKUP($A108,'[1]data aktuální'!$A$1:$DI$10000,49,0))=0,"",(VLOOKUP($A108,'[1]data aktuální'!$A$1:$DI$10000,49,0)))</f>
        <v/>
      </c>
      <c r="AA108" s="59" t="str">
        <f>IF((VLOOKUP($A108,'[1]data aktuální'!$A$1:$DI$10000,50,0))=0,"",(VLOOKUP($A108,'[1]data aktuální'!$A$1:$DI$10000,50,0)))</f>
        <v/>
      </c>
      <c r="AB108" s="59" t="str">
        <f>IF((VLOOKUP($A108,'[1]data aktuální'!$A$1:$DI$10000,52,0))=0,"",(VLOOKUP($A108,'[1]data aktuální'!$A$1:$DI$10000,52,0)))</f>
        <v/>
      </c>
      <c r="AC108" s="59" t="str">
        <f>IF((VLOOKUP($A108,'[1]data aktuální'!$A$1:$DI$10000,53,0))=0,"",(VLOOKUP($A108,'[1]data aktuální'!$A$1:$DI$10000,53,0)))</f>
        <v/>
      </c>
      <c r="AD108" s="59" t="str">
        <f>IF((VLOOKUP($A108,'[1]data aktuální'!$A$1:$DI$10000,54,0))=0,"",(VLOOKUP($A108,'[1]data aktuální'!$A$1:$DI$10000,54,0)))</f>
        <v/>
      </c>
      <c r="AE108" s="59" t="str">
        <f>IF((VLOOKUP($A108,'[1]data aktuální'!$A$1:$DI$10000,55,0))=0,"",(VLOOKUP($A108,'[1]data aktuální'!$A$1:$DI$10000,55,0)))</f>
        <v/>
      </c>
      <c r="AF108" s="59" t="str">
        <f>IF((VLOOKUP($A108,'[1]data aktuální'!$A$1:$DI$10000,57,0))=0,"",(VLOOKUP($A108,'[1]data aktuální'!$A$1:$DI$10000,57,0)))</f>
        <v/>
      </c>
      <c r="AG108" s="59" t="str">
        <f>IF((VLOOKUP($A108,'[1]data aktuální'!$A$1:$DI$10000,58,0))=0,"",(VLOOKUP($A108,'[1]data aktuální'!$A$1:$DI$10000,58,0)))</f>
        <v/>
      </c>
      <c r="AH108" s="59" t="str">
        <f>IF((VLOOKUP($A108,'[1]data aktuální'!$A$1:$DI$10000,59,0))=0,"",(VLOOKUP($A108,'[1]data aktuální'!$A$1:$DI$10000,59,0)))</f>
        <v/>
      </c>
      <c r="AI108" s="59" t="str">
        <f>IF((VLOOKUP($A108,'[1]data aktuální'!$A$1:$DI$10000,60,0))=0,"",(VLOOKUP($A108,'[1]data aktuální'!$A$1:$DI$10000,60,0)))</f>
        <v/>
      </c>
      <c r="AJ108" s="59" t="str">
        <f>IF((VLOOKUP($A108,'[1]data aktuální'!$A$1:$DI$10000,62,0))=0,"",(VLOOKUP($A108,'[1]data aktuální'!$A$1:$DI$10000,62,0)))</f>
        <v/>
      </c>
      <c r="AK108" s="59" t="str">
        <f>IF((VLOOKUP($A108,'[1]data aktuální'!$A$1:$DI$10000,63,0))=0,"",(VLOOKUP($A108,'[1]data aktuální'!$A$1:$DI$10000,63,0)))</f>
        <v/>
      </c>
      <c r="AL108" s="59" t="str">
        <f>IF((VLOOKUP($A108,'[1]data aktuální'!$A$1:$DI$10000,64,0))=0,"",(VLOOKUP($A108,'[1]data aktuální'!$A$1:$DI$10000,64,0)))</f>
        <v/>
      </c>
      <c r="AM108" s="59" t="str">
        <f>IF((VLOOKUP($A108,'[1]data aktuální'!$A$1:$DI$10000,65,0))=0,"",(VLOOKUP($A108,'[1]data aktuální'!$A$1:$DI$10000,65,0)))</f>
        <v/>
      </c>
      <c r="AN108" s="55" t="str">
        <f>VLOOKUP(A108,'[1]data aktuální'!$A$2:$DI$10000,113,0)</f>
        <v>5-10 tis.m3</v>
      </c>
    </row>
    <row r="109" spans="1:40" x14ac:dyDescent="0.25">
      <c r="A109" s="74">
        <v>382</v>
      </c>
      <c r="B109" s="54" t="str">
        <f>(VLOOKUP($A109,'[1]data aktuální'!$A$1:$DI$10000,3,0))</f>
        <v>75561859</v>
      </c>
      <c r="C109" s="56" t="str">
        <f>(VLOOKUP($A109,'[1]data aktuální'!$A$1:$DI$10000,7,0))</f>
        <v>Mikulík Martin</v>
      </c>
      <c r="D109" s="56" t="str">
        <f>IF((VLOOKUP($A109,'[1]data aktuální'!$A$1:$DI$10000,14,0))=0,"",(VLOOKUP($A109,'[1]data aktuální'!$A$1:$DI$10000,14,0)))</f>
        <v/>
      </c>
      <c r="E109" s="58">
        <f>(VLOOKUP($A109,'[1]data aktuální'!$A$1:$DI$10000,22,0))</f>
        <v>6500</v>
      </c>
      <c r="F109" s="58">
        <f>(VLOOKUP($A109,'[1]data aktuální'!$A$1:$DI$10000,23,0))</f>
        <v>7850</v>
      </c>
      <c r="G109" s="58">
        <f>(VLOOKUP($A109,'[1]data aktuální'!$A$1:$DI$10000,24,0))</f>
        <v>8000</v>
      </c>
      <c r="H109" s="60">
        <f>IF((VLOOKUP($A109,'[1]data aktuální'!$A$1:$DI$10000,27,0))=0,"",(VLOOKUP($A109,'[1]data aktuální'!$A$1:$DI$10000,27,0)))</f>
        <v>15</v>
      </c>
      <c r="I109" s="60">
        <f>IF((VLOOKUP($A109,'[1]data aktuální'!$A$1:$DI$10000,28,0))=0,"",(VLOOKUP($A109,'[1]data aktuální'!$A$1:$DI$10000,28,0)))</f>
        <v>60</v>
      </c>
      <c r="J109" s="60">
        <f>IF((VLOOKUP($A109,'[1]data aktuální'!$A$1:$DI$10000,29,0))=0,"",(VLOOKUP($A109,'[1]data aktuální'!$A$1:$DI$10000,29,0)))</f>
        <v>10</v>
      </c>
      <c r="K109" s="60" t="str">
        <f>IF((VLOOKUP($A109,'[1]data aktuální'!$A$1:$DI$10000,30,0))=0,"",(VLOOKUP($A109,'[1]data aktuální'!$A$1:$DI$10000,30,0)))</f>
        <v/>
      </c>
      <c r="L109" s="60">
        <f>IF((VLOOKUP($A109,'[1]data aktuální'!$A$1:$DI$10000,32,0))=0,"",(VLOOKUP($A109,'[1]data aktuální'!$A$1:$DI$10000,32,0)))</f>
        <v>15</v>
      </c>
      <c r="M109" s="60" t="str">
        <f>IF((VLOOKUP($A109,'[1]data aktuální'!$A$1:$DI$10000,33,0))=0,"",(VLOOKUP($A109,'[1]data aktuální'!$A$1:$DI$10000,33,0)))</f>
        <v/>
      </c>
      <c r="N109" s="60" t="str">
        <f>IF((VLOOKUP($A109,'[1]data aktuální'!$A$1:$DI$10000,34,0))=0,"",(VLOOKUP($A109,'[1]data aktuální'!$A$1:$DI$10000,34,0)))</f>
        <v/>
      </c>
      <c r="O109" s="60" t="str">
        <f>IF((VLOOKUP($A109,'[1]data aktuální'!$A$1:$DI$10000,35,0))=0,"",(VLOOKUP($A109,'[1]data aktuální'!$A$1:$DI$10000,35,0)))</f>
        <v/>
      </c>
      <c r="P109" s="60" t="str">
        <f>IF((VLOOKUP($A109,'[1]data aktuální'!$A$1:$DI$10000,37,0))=0,"",(VLOOKUP($A109,'[1]data aktuální'!$A$1:$DI$10000,37,0)))</f>
        <v/>
      </c>
      <c r="Q109" s="60" t="str">
        <f>IF((VLOOKUP($A109,'[1]data aktuální'!$A$1:$DI$10000,38,0))=0,"",(VLOOKUP($A109,'[1]data aktuální'!$A$1:$DI$10000,38,0)))</f>
        <v/>
      </c>
      <c r="R109" s="60" t="str">
        <f>IF((VLOOKUP($A109,'[1]data aktuální'!$A$1:$DI$10000,39,0))=0,"",(VLOOKUP($A109,'[1]data aktuální'!$A$1:$DI$10000,39,0)))</f>
        <v/>
      </c>
      <c r="S109" s="60" t="str">
        <f>IF((VLOOKUP($A109,'[1]data aktuální'!$A$1:$DI$10000,40,0))=0,"",(VLOOKUP($A109,'[1]data aktuální'!$A$1:$DI$10000,40,0)))</f>
        <v/>
      </c>
      <c r="T109" s="60" t="str">
        <f>IF((VLOOKUP($A109,'[1]data aktuální'!$A$1:$DI$10000,42,0))=0,"",(VLOOKUP($A109,'[1]data aktuální'!$A$1:$DI$10000,42,0)))</f>
        <v/>
      </c>
      <c r="U109" s="60" t="str">
        <f>IF((VLOOKUP($A109,'[1]data aktuální'!$A$1:$DI$10000,43,0))=0,"",(VLOOKUP($A109,'[1]data aktuální'!$A$1:$DI$10000,43,0)))</f>
        <v/>
      </c>
      <c r="V109" s="60" t="str">
        <f>IF((VLOOKUP($A109,'[1]data aktuální'!$A$1:$DI$10000,44,0))=0,"",(VLOOKUP($A109,'[1]data aktuální'!$A$1:$DI$10000,44,0)))</f>
        <v/>
      </c>
      <c r="W109" s="60" t="str">
        <f>IF((VLOOKUP($A109,'[1]data aktuální'!$A$1:$DI$10000,45,0))=0,"",(VLOOKUP($A109,'[1]data aktuální'!$A$1:$DI$10000,45,0)))</f>
        <v/>
      </c>
      <c r="X109" s="60" t="str">
        <f>IF((VLOOKUP($A109,'[1]data aktuální'!$A$1:$DI$10000,47,0))=0,"",(VLOOKUP($A109,'[1]data aktuální'!$A$1:$DI$10000,47,0)))</f>
        <v/>
      </c>
      <c r="Y109" s="60" t="str">
        <f>IF((VLOOKUP($A109,'[1]data aktuální'!$A$1:$DI$10000,48,0))=0,"",(VLOOKUP($A109,'[1]data aktuální'!$A$1:$DI$10000,48,0)))</f>
        <v/>
      </c>
      <c r="Z109" s="60" t="str">
        <f>IF((VLOOKUP($A109,'[1]data aktuální'!$A$1:$DI$10000,49,0))=0,"",(VLOOKUP($A109,'[1]data aktuální'!$A$1:$DI$10000,49,0)))</f>
        <v/>
      </c>
      <c r="AA109" s="60" t="str">
        <f>IF((VLOOKUP($A109,'[1]data aktuální'!$A$1:$DI$10000,50,0))=0,"",(VLOOKUP($A109,'[1]data aktuální'!$A$1:$DI$10000,50,0)))</f>
        <v/>
      </c>
      <c r="AB109" s="60" t="str">
        <f>IF((VLOOKUP($A109,'[1]data aktuální'!$A$1:$DI$10000,52,0))=0,"",(VLOOKUP($A109,'[1]data aktuální'!$A$1:$DI$10000,52,0)))</f>
        <v/>
      </c>
      <c r="AC109" s="60" t="str">
        <f>IF((VLOOKUP($A109,'[1]data aktuální'!$A$1:$DI$10000,53,0))=0,"",(VLOOKUP($A109,'[1]data aktuální'!$A$1:$DI$10000,53,0)))</f>
        <v/>
      </c>
      <c r="AD109" s="60" t="str">
        <f>IF((VLOOKUP($A109,'[1]data aktuální'!$A$1:$DI$10000,54,0))=0,"",(VLOOKUP($A109,'[1]data aktuální'!$A$1:$DI$10000,54,0)))</f>
        <v/>
      </c>
      <c r="AE109" s="60" t="str">
        <f>IF((VLOOKUP($A109,'[1]data aktuální'!$A$1:$DI$10000,55,0))=0,"",(VLOOKUP($A109,'[1]data aktuální'!$A$1:$DI$10000,55,0)))</f>
        <v/>
      </c>
      <c r="AF109" s="60" t="str">
        <f>IF((VLOOKUP($A109,'[1]data aktuální'!$A$1:$DI$10000,57,0))=0,"",(VLOOKUP($A109,'[1]data aktuální'!$A$1:$DI$10000,57,0)))</f>
        <v/>
      </c>
      <c r="AG109" s="60" t="str">
        <f>IF((VLOOKUP($A109,'[1]data aktuální'!$A$1:$DI$10000,58,0))=0,"",(VLOOKUP($A109,'[1]data aktuální'!$A$1:$DI$10000,58,0)))</f>
        <v/>
      </c>
      <c r="AH109" s="60" t="str">
        <f>IF((VLOOKUP($A109,'[1]data aktuální'!$A$1:$DI$10000,59,0))=0,"",(VLOOKUP($A109,'[1]data aktuální'!$A$1:$DI$10000,59,0)))</f>
        <v/>
      </c>
      <c r="AI109" s="60" t="str">
        <f>IF((VLOOKUP($A109,'[1]data aktuální'!$A$1:$DI$10000,60,0))=0,"",(VLOOKUP($A109,'[1]data aktuální'!$A$1:$DI$10000,60,0)))</f>
        <v/>
      </c>
      <c r="AJ109" s="60" t="str">
        <f>IF((VLOOKUP($A109,'[1]data aktuální'!$A$1:$DI$10000,62,0))=0,"",(VLOOKUP($A109,'[1]data aktuální'!$A$1:$DI$10000,62,0)))</f>
        <v/>
      </c>
      <c r="AK109" s="60" t="str">
        <f>IF((VLOOKUP($A109,'[1]data aktuální'!$A$1:$DI$10000,63,0))=0,"",(VLOOKUP($A109,'[1]data aktuální'!$A$1:$DI$10000,63,0)))</f>
        <v/>
      </c>
      <c r="AL109" s="60" t="str">
        <f>IF((VLOOKUP($A109,'[1]data aktuální'!$A$1:$DI$10000,64,0))=0,"",(VLOOKUP($A109,'[1]data aktuální'!$A$1:$DI$10000,64,0)))</f>
        <v/>
      </c>
      <c r="AM109" s="60" t="str">
        <f>IF((VLOOKUP($A109,'[1]data aktuální'!$A$1:$DI$10000,65,0))=0,"",(VLOOKUP($A109,'[1]data aktuální'!$A$1:$DI$10000,65,0)))</f>
        <v/>
      </c>
      <c r="AN109" s="56" t="str">
        <f>VLOOKUP(A109,'[1]data aktuální'!$A$2:$DI$10000,113,0)</f>
        <v>5-10 tis.m3</v>
      </c>
    </row>
    <row r="110" spans="1:40" s="36" customFormat="1" x14ac:dyDescent="0.25">
      <c r="A110" s="36">
        <v>621</v>
      </c>
      <c r="B110" s="53" t="str">
        <f>(VLOOKUP($A110,'[1]data aktuální'!$A$1:$DI$10000,3,0))</f>
        <v>25219766</v>
      </c>
      <c r="C110" s="55" t="str">
        <f>(VLOOKUP($A110,'[1]data aktuální'!$A$1:$DI$10000,7,0))</f>
        <v>LANDWOOD s.r.o.</v>
      </c>
      <c r="D110" s="55" t="str">
        <f>IF((VLOOKUP($A110,'[1]data aktuální'!$A$1:$DI$10000,14,0))=0,"",(VLOOKUP($A110,'[1]data aktuální'!$A$1:$DI$10000,14,0)))</f>
        <v>TESLÍNY</v>
      </c>
      <c r="E110" s="57">
        <f>(VLOOKUP($A110,'[1]data aktuální'!$A$1:$DI$10000,22,0))</f>
        <v>8400</v>
      </c>
      <c r="F110" s="57">
        <f>(VLOOKUP($A110,'[1]data aktuální'!$A$1:$DI$10000,23,0))</f>
        <v>8300</v>
      </c>
      <c r="G110" s="57">
        <f>(VLOOKUP($A110,'[1]data aktuální'!$A$1:$DI$10000,24,0))</f>
        <v>7900</v>
      </c>
      <c r="H110" s="59" t="str">
        <f>IF((VLOOKUP($A110,'[1]data aktuální'!$A$1:$DI$10000,27,0))=0,"",(VLOOKUP($A110,'[1]data aktuální'!$A$1:$DI$10000,27,0)))</f>
        <v/>
      </c>
      <c r="I110" s="59">
        <f>IF((VLOOKUP($A110,'[1]data aktuální'!$A$1:$DI$10000,28,0))=0,"",(VLOOKUP($A110,'[1]data aktuální'!$A$1:$DI$10000,28,0)))</f>
        <v>10</v>
      </c>
      <c r="J110" s="59" t="str">
        <f>IF((VLOOKUP($A110,'[1]data aktuální'!$A$1:$DI$10000,29,0))=0,"",(VLOOKUP($A110,'[1]data aktuální'!$A$1:$DI$10000,29,0)))</f>
        <v/>
      </c>
      <c r="K110" s="59" t="str">
        <f>IF((VLOOKUP($A110,'[1]data aktuální'!$A$1:$DI$10000,30,0))=0,"",(VLOOKUP($A110,'[1]data aktuální'!$A$1:$DI$10000,30,0)))</f>
        <v/>
      </c>
      <c r="L110" s="59" t="str">
        <f>IF((VLOOKUP($A110,'[1]data aktuální'!$A$1:$DI$10000,32,0))=0,"",(VLOOKUP($A110,'[1]data aktuální'!$A$1:$DI$10000,32,0)))</f>
        <v/>
      </c>
      <c r="M110" s="59" t="str">
        <f>IF((VLOOKUP($A110,'[1]data aktuální'!$A$1:$DI$10000,33,0))=0,"",(VLOOKUP($A110,'[1]data aktuální'!$A$1:$DI$10000,33,0)))</f>
        <v/>
      </c>
      <c r="N110" s="59" t="str">
        <f>IF((VLOOKUP($A110,'[1]data aktuální'!$A$1:$DI$10000,34,0))=0,"",(VLOOKUP($A110,'[1]data aktuální'!$A$1:$DI$10000,34,0)))</f>
        <v/>
      </c>
      <c r="O110" s="59" t="str">
        <f>IF((VLOOKUP($A110,'[1]data aktuální'!$A$1:$DI$10000,35,0))=0,"",(VLOOKUP($A110,'[1]data aktuální'!$A$1:$DI$10000,35,0)))</f>
        <v/>
      </c>
      <c r="P110" s="59">
        <f>IF((VLOOKUP($A110,'[1]data aktuální'!$A$1:$DI$10000,37,0))=0,"",(VLOOKUP($A110,'[1]data aktuální'!$A$1:$DI$10000,37,0)))</f>
        <v>30</v>
      </c>
      <c r="Q110" s="59">
        <f>IF((VLOOKUP($A110,'[1]data aktuální'!$A$1:$DI$10000,38,0))=0,"",(VLOOKUP($A110,'[1]data aktuální'!$A$1:$DI$10000,38,0)))</f>
        <v>50</v>
      </c>
      <c r="R110" s="59" t="str">
        <f>IF((VLOOKUP($A110,'[1]data aktuální'!$A$1:$DI$10000,39,0))=0,"",(VLOOKUP($A110,'[1]data aktuální'!$A$1:$DI$10000,39,0)))</f>
        <v/>
      </c>
      <c r="S110" s="59">
        <f>IF((VLOOKUP($A110,'[1]data aktuální'!$A$1:$DI$10000,40,0))=0,"",(VLOOKUP($A110,'[1]data aktuální'!$A$1:$DI$10000,40,0)))</f>
        <v>2</v>
      </c>
      <c r="T110" s="59" t="str">
        <f>IF((VLOOKUP($A110,'[1]data aktuální'!$A$1:$DI$10000,42,0))=0,"",(VLOOKUP($A110,'[1]data aktuální'!$A$1:$DI$10000,42,0)))</f>
        <v/>
      </c>
      <c r="U110" s="59" t="str">
        <f>IF((VLOOKUP($A110,'[1]data aktuální'!$A$1:$DI$10000,43,0))=0,"",(VLOOKUP($A110,'[1]data aktuální'!$A$1:$DI$10000,43,0)))</f>
        <v/>
      </c>
      <c r="V110" s="59" t="str">
        <f>IF((VLOOKUP($A110,'[1]data aktuální'!$A$1:$DI$10000,44,0))=0,"",(VLOOKUP($A110,'[1]data aktuální'!$A$1:$DI$10000,44,0)))</f>
        <v/>
      </c>
      <c r="W110" s="59" t="str">
        <f>IF((VLOOKUP($A110,'[1]data aktuální'!$A$1:$DI$10000,45,0))=0,"",(VLOOKUP($A110,'[1]data aktuální'!$A$1:$DI$10000,45,0)))</f>
        <v/>
      </c>
      <c r="X110" s="59" t="str">
        <f>IF((VLOOKUP($A110,'[1]data aktuální'!$A$1:$DI$10000,47,0))=0,"",(VLOOKUP($A110,'[1]data aktuální'!$A$1:$DI$10000,47,0)))</f>
        <v/>
      </c>
      <c r="Y110" s="59">
        <f>IF((VLOOKUP($A110,'[1]data aktuální'!$A$1:$DI$10000,48,0))=0,"",(VLOOKUP($A110,'[1]data aktuální'!$A$1:$DI$10000,48,0)))</f>
        <v>5</v>
      </c>
      <c r="Z110" s="59" t="str">
        <f>IF((VLOOKUP($A110,'[1]data aktuální'!$A$1:$DI$10000,49,0))=0,"",(VLOOKUP($A110,'[1]data aktuální'!$A$1:$DI$10000,49,0)))</f>
        <v/>
      </c>
      <c r="AA110" s="59">
        <f>IF((VLOOKUP($A110,'[1]data aktuální'!$A$1:$DI$10000,50,0))=0,"",(VLOOKUP($A110,'[1]data aktuální'!$A$1:$DI$10000,50,0)))</f>
        <v>3</v>
      </c>
      <c r="AB110" s="59" t="str">
        <f>IF((VLOOKUP($A110,'[1]data aktuální'!$A$1:$DI$10000,52,0))=0,"",(VLOOKUP($A110,'[1]data aktuální'!$A$1:$DI$10000,52,0)))</f>
        <v/>
      </c>
      <c r="AC110" s="59" t="str">
        <f>IF((VLOOKUP($A110,'[1]data aktuální'!$A$1:$DI$10000,53,0))=0,"",(VLOOKUP($A110,'[1]data aktuální'!$A$1:$DI$10000,53,0)))</f>
        <v/>
      </c>
      <c r="AD110" s="59" t="str">
        <f>IF((VLOOKUP($A110,'[1]data aktuální'!$A$1:$DI$10000,54,0))=0,"",(VLOOKUP($A110,'[1]data aktuální'!$A$1:$DI$10000,54,0)))</f>
        <v/>
      </c>
      <c r="AE110" s="59" t="str">
        <f>IF((VLOOKUP($A110,'[1]data aktuální'!$A$1:$DI$10000,55,0))=0,"",(VLOOKUP($A110,'[1]data aktuální'!$A$1:$DI$10000,55,0)))</f>
        <v/>
      </c>
      <c r="AF110" s="59" t="str">
        <f>IF((VLOOKUP($A110,'[1]data aktuální'!$A$1:$DI$10000,57,0))=0,"",(VLOOKUP($A110,'[1]data aktuální'!$A$1:$DI$10000,57,0)))</f>
        <v/>
      </c>
      <c r="AG110" s="59" t="str">
        <f>IF((VLOOKUP($A110,'[1]data aktuální'!$A$1:$DI$10000,58,0))=0,"",(VLOOKUP($A110,'[1]data aktuální'!$A$1:$DI$10000,58,0)))</f>
        <v/>
      </c>
      <c r="AH110" s="59" t="str">
        <f>IF((VLOOKUP($A110,'[1]data aktuální'!$A$1:$DI$10000,59,0))=0,"",(VLOOKUP($A110,'[1]data aktuální'!$A$1:$DI$10000,59,0)))</f>
        <v/>
      </c>
      <c r="AI110" s="59" t="str">
        <f>IF((VLOOKUP($A110,'[1]data aktuální'!$A$1:$DI$10000,60,0))=0,"",(VLOOKUP($A110,'[1]data aktuální'!$A$1:$DI$10000,60,0)))</f>
        <v/>
      </c>
      <c r="AJ110" s="59" t="str">
        <f>IF((VLOOKUP($A110,'[1]data aktuální'!$A$1:$DI$10000,62,0))=0,"",(VLOOKUP($A110,'[1]data aktuální'!$A$1:$DI$10000,62,0)))</f>
        <v/>
      </c>
      <c r="AK110" s="59" t="str">
        <f>IF((VLOOKUP($A110,'[1]data aktuální'!$A$1:$DI$10000,63,0))=0,"",(VLOOKUP($A110,'[1]data aktuální'!$A$1:$DI$10000,63,0)))</f>
        <v/>
      </c>
      <c r="AL110" s="59" t="str">
        <f>IF((VLOOKUP($A110,'[1]data aktuální'!$A$1:$DI$10000,64,0))=0,"",(VLOOKUP($A110,'[1]data aktuální'!$A$1:$DI$10000,64,0)))</f>
        <v/>
      </c>
      <c r="AM110" s="59" t="str">
        <f>IF((VLOOKUP($A110,'[1]data aktuální'!$A$1:$DI$10000,65,0))=0,"",(VLOOKUP($A110,'[1]data aktuální'!$A$1:$DI$10000,65,0)))</f>
        <v/>
      </c>
      <c r="AN110" s="55" t="str">
        <f>VLOOKUP(A110,'[1]data aktuální'!$A$2:$DI$10000,113,0)</f>
        <v>5-10 tis.m3</v>
      </c>
    </row>
    <row r="111" spans="1:40" x14ac:dyDescent="0.25">
      <c r="A111" s="74">
        <v>465</v>
      </c>
      <c r="B111" s="54" t="str">
        <f>(VLOOKUP($A111,'[1]data aktuální'!$A$1:$DI$10000,3,0))</f>
        <v>26822261</v>
      </c>
      <c r="C111" s="56" t="str">
        <f>(VLOOKUP($A111,'[1]data aktuální'!$A$1:$DI$10000,7,0))</f>
        <v>BKW, s.r.o.</v>
      </c>
      <c r="D111" s="56" t="str">
        <f>IF((VLOOKUP($A111,'[1]data aktuální'!$A$1:$DI$10000,14,0))=0,"",(VLOOKUP($A111,'[1]data aktuální'!$A$1:$DI$10000,14,0)))</f>
        <v/>
      </c>
      <c r="E111" s="58">
        <f>(VLOOKUP($A111,'[1]data aktuální'!$A$1:$DI$10000,22,0))</f>
        <v>7860</v>
      </c>
      <c r="F111" s="58">
        <f>(VLOOKUP($A111,'[1]data aktuální'!$A$1:$DI$10000,23,0))</f>
        <v>7840</v>
      </c>
      <c r="G111" s="58">
        <f>(VLOOKUP($A111,'[1]data aktuální'!$A$1:$DI$10000,24,0))</f>
        <v>7870</v>
      </c>
      <c r="H111" s="60">
        <f>IF((VLOOKUP($A111,'[1]data aktuální'!$A$1:$DI$10000,27,0))=0,"",(VLOOKUP($A111,'[1]data aktuální'!$A$1:$DI$10000,27,0)))</f>
        <v>39</v>
      </c>
      <c r="I111" s="60">
        <f>IF((VLOOKUP($A111,'[1]data aktuální'!$A$1:$DI$10000,28,0))=0,"",(VLOOKUP($A111,'[1]data aktuální'!$A$1:$DI$10000,28,0)))</f>
        <v>19</v>
      </c>
      <c r="J111" s="60">
        <f>IF((VLOOKUP($A111,'[1]data aktuální'!$A$1:$DI$10000,29,0))=0,"",(VLOOKUP($A111,'[1]data aktuální'!$A$1:$DI$10000,29,0)))</f>
        <v>22</v>
      </c>
      <c r="K111" s="60" t="str">
        <f>IF((VLOOKUP($A111,'[1]data aktuální'!$A$1:$DI$10000,30,0))=0,"",(VLOOKUP($A111,'[1]data aktuální'!$A$1:$DI$10000,30,0)))</f>
        <v/>
      </c>
      <c r="L111" s="60">
        <f>IF((VLOOKUP($A111,'[1]data aktuální'!$A$1:$DI$10000,32,0))=0,"",(VLOOKUP($A111,'[1]data aktuální'!$A$1:$DI$10000,32,0)))</f>
        <v>1</v>
      </c>
      <c r="M111" s="60" t="str">
        <f>IF((VLOOKUP($A111,'[1]data aktuální'!$A$1:$DI$10000,33,0))=0,"",(VLOOKUP($A111,'[1]data aktuální'!$A$1:$DI$10000,33,0)))</f>
        <v/>
      </c>
      <c r="N111" s="60" t="str">
        <f>IF((VLOOKUP($A111,'[1]data aktuální'!$A$1:$DI$10000,34,0))=0,"",(VLOOKUP($A111,'[1]data aktuální'!$A$1:$DI$10000,34,0)))</f>
        <v/>
      </c>
      <c r="O111" s="60" t="str">
        <f>IF((VLOOKUP($A111,'[1]data aktuální'!$A$1:$DI$10000,35,0))=0,"",(VLOOKUP($A111,'[1]data aktuální'!$A$1:$DI$10000,35,0)))</f>
        <v/>
      </c>
      <c r="P111" s="60">
        <f>IF((VLOOKUP($A111,'[1]data aktuální'!$A$1:$DI$10000,37,0))=0,"",(VLOOKUP($A111,'[1]data aktuální'!$A$1:$DI$10000,37,0)))</f>
        <v>7</v>
      </c>
      <c r="Q111" s="60" t="str">
        <f>IF((VLOOKUP($A111,'[1]data aktuální'!$A$1:$DI$10000,38,0))=0,"",(VLOOKUP($A111,'[1]data aktuální'!$A$1:$DI$10000,38,0)))</f>
        <v/>
      </c>
      <c r="R111" s="60" t="str">
        <f>IF((VLOOKUP($A111,'[1]data aktuální'!$A$1:$DI$10000,39,0))=0,"",(VLOOKUP($A111,'[1]data aktuální'!$A$1:$DI$10000,39,0)))</f>
        <v/>
      </c>
      <c r="S111" s="60" t="str">
        <f>IF((VLOOKUP($A111,'[1]data aktuální'!$A$1:$DI$10000,40,0))=0,"",(VLOOKUP($A111,'[1]data aktuální'!$A$1:$DI$10000,40,0)))</f>
        <v/>
      </c>
      <c r="T111" s="60" t="str">
        <f>IF((VLOOKUP($A111,'[1]data aktuální'!$A$1:$DI$10000,42,0))=0,"",(VLOOKUP($A111,'[1]data aktuální'!$A$1:$DI$10000,42,0)))</f>
        <v/>
      </c>
      <c r="U111" s="60" t="str">
        <f>IF((VLOOKUP($A111,'[1]data aktuální'!$A$1:$DI$10000,43,0))=0,"",(VLOOKUP($A111,'[1]data aktuální'!$A$1:$DI$10000,43,0)))</f>
        <v/>
      </c>
      <c r="V111" s="60" t="str">
        <f>IF((VLOOKUP($A111,'[1]data aktuální'!$A$1:$DI$10000,44,0))=0,"",(VLOOKUP($A111,'[1]data aktuální'!$A$1:$DI$10000,44,0)))</f>
        <v/>
      </c>
      <c r="W111" s="60">
        <f>IF((VLOOKUP($A111,'[1]data aktuální'!$A$1:$DI$10000,45,0))=0,"",(VLOOKUP($A111,'[1]data aktuální'!$A$1:$DI$10000,45,0)))</f>
        <v>10</v>
      </c>
      <c r="X111" s="60">
        <f>IF((VLOOKUP($A111,'[1]data aktuální'!$A$1:$DI$10000,47,0))=0,"",(VLOOKUP($A111,'[1]data aktuální'!$A$1:$DI$10000,47,0)))</f>
        <v>2</v>
      </c>
      <c r="Y111" s="60" t="str">
        <f>IF((VLOOKUP($A111,'[1]data aktuální'!$A$1:$DI$10000,48,0))=0,"",(VLOOKUP($A111,'[1]data aktuální'!$A$1:$DI$10000,48,0)))</f>
        <v/>
      </c>
      <c r="Z111" s="60" t="str">
        <f>IF((VLOOKUP($A111,'[1]data aktuální'!$A$1:$DI$10000,49,0))=0,"",(VLOOKUP($A111,'[1]data aktuální'!$A$1:$DI$10000,49,0)))</f>
        <v/>
      </c>
      <c r="AA111" s="60" t="str">
        <f>IF((VLOOKUP($A111,'[1]data aktuální'!$A$1:$DI$10000,50,0))=0,"",(VLOOKUP($A111,'[1]data aktuální'!$A$1:$DI$10000,50,0)))</f>
        <v/>
      </c>
      <c r="AB111" s="60" t="str">
        <f>IF((VLOOKUP($A111,'[1]data aktuální'!$A$1:$DI$10000,52,0))=0,"",(VLOOKUP($A111,'[1]data aktuální'!$A$1:$DI$10000,52,0)))</f>
        <v/>
      </c>
      <c r="AC111" s="60" t="str">
        <f>IF((VLOOKUP($A111,'[1]data aktuální'!$A$1:$DI$10000,53,0))=0,"",(VLOOKUP($A111,'[1]data aktuální'!$A$1:$DI$10000,53,0)))</f>
        <v/>
      </c>
      <c r="AD111" s="60" t="str">
        <f>IF((VLOOKUP($A111,'[1]data aktuální'!$A$1:$DI$10000,54,0))=0,"",(VLOOKUP($A111,'[1]data aktuální'!$A$1:$DI$10000,54,0)))</f>
        <v/>
      </c>
      <c r="AE111" s="60" t="str">
        <f>IF((VLOOKUP($A111,'[1]data aktuální'!$A$1:$DI$10000,55,0))=0,"",(VLOOKUP($A111,'[1]data aktuální'!$A$1:$DI$10000,55,0)))</f>
        <v/>
      </c>
      <c r="AF111" s="60" t="str">
        <f>IF((VLOOKUP($A111,'[1]data aktuální'!$A$1:$DI$10000,57,0))=0,"",(VLOOKUP($A111,'[1]data aktuální'!$A$1:$DI$10000,57,0)))</f>
        <v/>
      </c>
      <c r="AG111" s="60" t="str">
        <f>IF((VLOOKUP($A111,'[1]data aktuální'!$A$1:$DI$10000,58,0))=0,"",(VLOOKUP($A111,'[1]data aktuální'!$A$1:$DI$10000,58,0)))</f>
        <v/>
      </c>
      <c r="AH111" s="60" t="str">
        <f>IF((VLOOKUP($A111,'[1]data aktuální'!$A$1:$DI$10000,59,0))=0,"",(VLOOKUP($A111,'[1]data aktuální'!$A$1:$DI$10000,59,0)))</f>
        <v/>
      </c>
      <c r="AI111" s="60" t="str">
        <f>IF((VLOOKUP($A111,'[1]data aktuální'!$A$1:$DI$10000,60,0))=0,"",(VLOOKUP($A111,'[1]data aktuální'!$A$1:$DI$10000,60,0)))</f>
        <v/>
      </c>
      <c r="AJ111" s="60" t="str">
        <f>IF((VLOOKUP($A111,'[1]data aktuální'!$A$1:$DI$10000,62,0))=0,"",(VLOOKUP($A111,'[1]data aktuální'!$A$1:$DI$10000,62,0)))</f>
        <v/>
      </c>
      <c r="AK111" s="60" t="str">
        <f>IF((VLOOKUP($A111,'[1]data aktuální'!$A$1:$DI$10000,63,0))=0,"",(VLOOKUP($A111,'[1]data aktuální'!$A$1:$DI$10000,63,0)))</f>
        <v/>
      </c>
      <c r="AL111" s="60" t="str">
        <f>IF((VLOOKUP($A111,'[1]data aktuální'!$A$1:$DI$10000,64,0))=0,"",(VLOOKUP($A111,'[1]data aktuální'!$A$1:$DI$10000,64,0)))</f>
        <v/>
      </c>
      <c r="AM111" s="60" t="str">
        <f>IF((VLOOKUP($A111,'[1]data aktuální'!$A$1:$DI$10000,65,0))=0,"",(VLOOKUP($A111,'[1]data aktuální'!$A$1:$DI$10000,65,0)))</f>
        <v/>
      </c>
      <c r="AN111" s="56" t="str">
        <f>VLOOKUP(A111,'[1]data aktuální'!$A$2:$DI$10000,113,0)</f>
        <v>5-10 tis.m3</v>
      </c>
    </row>
    <row r="112" spans="1:40" s="36" customFormat="1" x14ac:dyDescent="0.25">
      <c r="A112" s="36">
        <v>586</v>
      </c>
      <c r="B112" s="53" t="str">
        <f>(VLOOKUP($A112,'[1]data aktuální'!$A$1:$DI$10000,3,0))</f>
        <v>64829561</v>
      </c>
      <c r="C112" s="55" t="str">
        <f>(VLOOKUP($A112,'[1]data aktuální'!$A$1:$DI$10000,7,0))</f>
        <v>Lesní družstvo ve Štokách</v>
      </c>
      <c r="D112" s="55" t="str">
        <f>IF((VLOOKUP($A112,'[1]data aktuální'!$A$1:$DI$10000,14,0))=0,"",(VLOOKUP($A112,'[1]data aktuální'!$A$1:$DI$10000,14,0)))</f>
        <v>Pila Štoky</v>
      </c>
      <c r="E112" s="57">
        <f>(VLOOKUP($A112,'[1]data aktuální'!$A$1:$DI$10000,22,0))</f>
        <v>7500</v>
      </c>
      <c r="F112" s="57">
        <f>(VLOOKUP($A112,'[1]data aktuální'!$A$1:$DI$10000,23,0))</f>
        <v>7700</v>
      </c>
      <c r="G112" s="57">
        <f>(VLOOKUP($A112,'[1]data aktuální'!$A$1:$DI$10000,24,0))</f>
        <v>7600</v>
      </c>
      <c r="H112" s="59">
        <f>IF((VLOOKUP($A112,'[1]data aktuální'!$A$1:$DI$10000,27,0))=0,"",(VLOOKUP($A112,'[1]data aktuální'!$A$1:$DI$10000,27,0)))</f>
        <v>10</v>
      </c>
      <c r="I112" s="59" t="str">
        <f>IF((VLOOKUP($A112,'[1]data aktuální'!$A$1:$DI$10000,28,0))=0,"",(VLOOKUP($A112,'[1]data aktuální'!$A$1:$DI$10000,28,0)))</f>
        <v/>
      </c>
      <c r="J112" s="59">
        <f>IF((VLOOKUP($A112,'[1]data aktuální'!$A$1:$DI$10000,29,0))=0,"",(VLOOKUP($A112,'[1]data aktuální'!$A$1:$DI$10000,29,0)))</f>
        <v>70</v>
      </c>
      <c r="K112" s="59" t="str">
        <f>IF((VLOOKUP($A112,'[1]data aktuální'!$A$1:$DI$10000,30,0))=0,"",(VLOOKUP($A112,'[1]data aktuální'!$A$1:$DI$10000,30,0)))</f>
        <v/>
      </c>
      <c r="L112" s="59" t="str">
        <f>IF((VLOOKUP($A112,'[1]data aktuální'!$A$1:$DI$10000,32,0))=0,"",(VLOOKUP($A112,'[1]data aktuální'!$A$1:$DI$10000,32,0)))</f>
        <v/>
      </c>
      <c r="M112" s="59" t="str">
        <f>IF((VLOOKUP($A112,'[1]data aktuální'!$A$1:$DI$10000,33,0))=0,"",(VLOOKUP($A112,'[1]data aktuální'!$A$1:$DI$10000,33,0)))</f>
        <v/>
      </c>
      <c r="N112" s="59">
        <f>IF((VLOOKUP($A112,'[1]data aktuální'!$A$1:$DI$10000,34,0))=0,"",(VLOOKUP($A112,'[1]data aktuální'!$A$1:$DI$10000,34,0)))</f>
        <v>20</v>
      </c>
      <c r="O112" s="59" t="str">
        <f>IF((VLOOKUP($A112,'[1]data aktuální'!$A$1:$DI$10000,35,0))=0,"",(VLOOKUP($A112,'[1]data aktuální'!$A$1:$DI$10000,35,0)))</f>
        <v/>
      </c>
      <c r="P112" s="59" t="str">
        <f>IF((VLOOKUP($A112,'[1]data aktuální'!$A$1:$DI$10000,37,0))=0,"",(VLOOKUP($A112,'[1]data aktuální'!$A$1:$DI$10000,37,0)))</f>
        <v/>
      </c>
      <c r="Q112" s="59" t="str">
        <f>IF((VLOOKUP($A112,'[1]data aktuální'!$A$1:$DI$10000,38,0))=0,"",(VLOOKUP($A112,'[1]data aktuální'!$A$1:$DI$10000,38,0)))</f>
        <v/>
      </c>
      <c r="R112" s="59" t="str">
        <f>IF((VLOOKUP($A112,'[1]data aktuální'!$A$1:$DI$10000,39,0))=0,"",(VLOOKUP($A112,'[1]data aktuální'!$A$1:$DI$10000,39,0)))</f>
        <v/>
      </c>
      <c r="S112" s="59" t="str">
        <f>IF((VLOOKUP($A112,'[1]data aktuální'!$A$1:$DI$10000,40,0))=0,"",(VLOOKUP($A112,'[1]data aktuální'!$A$1:$DI$10000,40,0)))</f>
        <v/>
      </c>
      <c r="T112" s="59" t="str">
        <f>IF((VLOOKUP($A112,'[1]data aktuální'!$A$1:$DI$10000,42,0))=0,"",(VLOOKUP($A112,'[1]data aktuální'!$A$1:$DI$10000,42,0)))</f>
        <v/>
      </c>
      <c r="U112" s="59" t="str">
        <f>IF((VLOOKUP($A112,'[1]data aktuální'!$A$1:$DI$10000,43,0))=0,"",(VLOOKUP($A112,'[1]data aktuální'!$A$1:$DI$10000,43,0)))</f>
        <v/>
      </c>
      <c r="V112" s="59" t="str">
        <f>IF((VLOOKUP($A112,'[1]data aktuální'!$A$1:$DI$10000,44,0))=0,"",(VLOOKUP($A112,'[1]data aktuální'!$A$1:$DI$10000,44,0)))</f>
        <v/>
      </c>
      <c r="W112" s="59" t="str">
        <f>IF((VLOOKUP($A112,'[1]data aktuální'!$A$1:$DI$10000,45,0))=0,"",(VLOOKUP($A112,'[1]data aktuální'!$A$1:$DI$10000,45,0)))</f>
        <v/>
      </c>
      <c r="X112" s="59" t="str">
        <f>IF((VLOOKUP($A112,'[1]data aktuální'!$A$1:$DI$10000,47,0))=0,"",(VLOOKUP($A112,'[1]data aktuální'!$A$1:$DI$10000,47,0)))</f>
        <v/>
      </c>
      <c r="Y112" s="59" t="str">
        <f>IF((VLOOKUP($A112,'[1]data aktuální'!$A$1:$DI$10000,48,0))=0,"",(VLOOKUP($A112,'[1]data aktuální'!$A$1:$DI$10000,48,0)))</f>
        <v/>
      </c>
      <c r="Z112" s="59" t="str">
        <f>IF((VLOOKUP($A112,'[1]data aktuální'!$A$1:$DI$10000,49,0))=0,"",(VLOOKUP($A112,'[1]data aktuální'!$A$1:$DI$10000,49,0)))</f>
        <v/>
      </c>
      <c r="AA112" s="59" t="str">
        <f>IF((VLOOKUP($A112,'[1]data aktuální'!$A$1:$DI$10000,50,0))=0,"",(VLOOKUP($A112,'[1]data aktuální'!$A$1:$DI$10000,50,0)))</f>
        <v/>
      </c>
      <c r="AB112" s="59" t="str">
        <f>IF((VLOOKUP($A112,'[1]data aktuální'!$A$1:$DI$10000,52,0))=0,"",(VLOOKUP($A112,'[1]data aktuální'!$A$1:$DI$10000,52,0)))</f>
        <v/>
      </c>
      <c r="AC112" s="59" t="str">
        <f>IF((VLOOKUP($A112,'[1]data aktuální'!$A$1:$DI$10000,53,0))=0,"",(VLOOKUP($A112,'[1]data aktuální'!$A$1:$DI$10000,53,0)))</f>
        <v/>
      </c>
      <c r="AD112" s="59" t="str">
        <f>IF((VLOOKUP($A112,'[1]data aktuální'!$A$1:$DI$10000,54,0))=0,"",(VLOOKUP($A112,'[1]data aktuální'!$A$1:$DI$10000,54,0)))</f>
        <v/>
      </c>
      <c r="AE112" s="59" t="str">
        <f>IF((VLOOKUP($A112,'[1]data aktuální'!$A$1:$DI$10000,55,0))=0,"",(VLOOKUP($A112,'[1]data aktuální'!$A$1:$DI$10000,55,0)))</f>
        <v/>
      </c>
      <c r="AF112" s="59" t="str">
        <f>IF((VLOOKUP($A112,'[1]data aktuální'!$A$1:$DI$10000,57,0))=0,"",(VLOOKUP($A112,'[1]data aktuální'!$A$1:$DI$10000,57,0)))</f>
        <v/>
      </c>
      <c r="AG112" s="59" t="str">
        <f>IF((VLOOKUP($A112,'[1]data aktuální'!$A$1:$DI$10000,58,0))=0,"",(VLOOKUP($A112,'[1]data aktuální'!$A$1:$DI$10000,58,0)))</f>
        <v/>
      </c>
      <c r="AH112" s="59" t="str">
        <f>IF((VLOOKUP($A112,'[1]data aktuální'!$A$1:$DI$10000,59,0))=0,"",(VLOOKUP($A112,'[1]data aktuální'!$A$1:$DI$10000,59,0)))</f>
        <v/>
      </c>
      <c r="AI112" s="59" t="str">
        <f>IF((VLOOKUP($A112,'[1]data aktuální'!$A$1:$DI$10000,60,0))=0,"",(VLOOKUP($A112,'[1]data aktuální'!$A$1:$DI$10000,60,0)))</f>
        <v/>
      </c>
      <c r="AJ112" s="59" t="str">
        <f>IF((VLOOKUP($A112,'[1]data aktuální'!$A$1:$DI$10000,62,0))=0,"",(VLOOKUP($A112,'[1]data aktuální'!$A$1:$DI$10000,62,0)))</f>
        <v/>
      </c>
      <c r="AK112" s="59" t="str">
        <f>IF((VLOOKUP($A112,'[1]data aktuální'!$A$1:$DI$10000,63,0))=0,"",(VLOOKUP($A112,'[1]data aktuální'!$A$1:$DI$10000,63,0)))</f>
        <v/>
      </c>
      <c r="AL112" s="59" t="str">
        <f>IF((VLOOKUP($A112,'[1]data aktuální'!$A$1:$DI$10000,64,0))=0,"",(VLOOKUP($A112,'[1]data aktuální'!$A$1:$DI$10000,64,0)))</f>
        <v/>
      </c>
      <c r="AM112" s="59" t="str">
        <f>IF((VLOOKUP($A112,'[1]data aktuální'!$A$1:$DI$10000,65,0))=0,"",(VLOOKUP($A112,'[1]data aktuální'!$A$1:$DI$10000,65,0)))</f>
        <v/>
      </c>
      <c r="AN112" s="55" t="str">
        <f>VLOOKUP(A112,'[1]data aktuální'!$A$2:$DI$10000,113,0)</f>
        <v>5-10 tis.m3</v>
      </c>
    </row>
    <row r="113" spans="1:40" x14ac:dyDescent="0.25">
      <c r="A113" s="74">
        <v>502</v>
      </c>
      <c r="B113" s="54" t="str">
        <f>(VLOOKUP($A113,'[1]data aktuální'!$A$1:$DI$10000,3,0))</f>
        <v>62470019</v>
      </c>
      <c r="C113" s="56" t="str">
        <f>(VLOOKUP($A113,'[1]data aktuální'!$A$1:$DI$10000,7,0))</f>
        <v>Tomáš Podroužek</v>
      </c>
      <c r="D113" s="56" t="str">
        <f>IF((VLOOKUP($A113,'[1]data aktuální'!$A$1:$DI$10000,14,0))=0,"",(VLOOKUP($A113,'[1]data aktuální'!$A$1:$DI$10000,14,0)))</f>
        <v/>
      </c>
      <c r="E113" s="58">
        <f>(VLOOKUP($A113,'[1]data aktuální'!$A$1:$DI$10000,22,0))</f>
        <v>7440</v>
      </c>
      <c r="F113" s="58">
        <f>(VLOOKUP($A113,'[1]data aktuální'!$A$1:$DI$10000,23,0))</f>
        <v>7500</v>
      </c>
      <c r="G113" s="58">
        <f>(VLOOKUP($A113,'[1]data aktuální'!$A$1:$DI$10000,24,0))</f>
        <v>7550</v>
      </c>
      <c r="H113" s="60">
        <f>IF((VLOOKUP($A113,'[1]data aktuální'!$A$1:$DI$10000,27,0))=0,"",(VLOOKUP($A113,'[1]data aktuální'!$A$1:$DI$10000,27,0)))</f>
        <v>5</v>
      </c>
      <c r="I113" s="60" t="str">
        <f>IF((VLOOKUP($A113,'[1]data aktuální'!$A$1:$DI$10000,28,0))=0,"",(VLOOKUP($A113,'[1]data aktuální'!$A$1:$DI$10000,28,0)))</f>
        <v/>
      </c>
      <c r="J113" s="60">
        <f>IF((VLOOKUP($A113,'[1]data aktuální'!$A$1:$DI$10000,29,0))=0,"",(VLOOKUP($A113,'[1]data aktuální'!$A$1:$DI$10000,29,0)))</f>
        <v>35</v>
      </c>
      <c r="K113" s="60" t="str">
        <f>IF((VLOOKUP($A113,'[1]data aktuální'!$A$1:$DI$10000,30,0))=0,"",(VLOOKUP($A113,'[1]data aktuální'!$A$1:$DI$10000,30,0)))</f>
        <v/>
      </c>
      <c r="L113" s="60">
        <f>IF((VLOOKUP($A113,'[1]data aktuální'!$A$1:$DI$10000,32,0))=0,"",(VLOOKUP($A113,'[1]data aktuální'!$A$1:$DI$10000,32,0)))</f>
        <v>15</v>
      </c>
      <c r="M113" s="60" t="str">
        <f>IF((VLOOKUP($A113,'[1]data aktuální'!$A$1:$DI$10000,33,0))=0,"",(VLOOKUP($A113,'[1]data aktuální'!$A$1:$DI$10000,33,0)))</f>
        <v/>
      </c>
      <c r="N113" s="60">
        <f>IF((VLOOKUP($A113,'[1]data aktuální'!$A$1:$DI$10000,34,0))=0,"",(VLOOKUP($A113,'[1]data aktuální'!$A$1:$DI$10000,34,0)))</f>
        <v>30</v>
      </c>
      <c r="O113" s="60" t="str">
        <f>IF((VLOOKUP($A113,'[1]data aktuální'!$A$1:$DI$10000,35,0))=0,"",(VLOOKUP($A113,'[1]data aktuální'!$A$1:$DI$10000,35,0)))</f>
        <v/>
      </c>
      <c r="P113" s="60" t="str">
        <f>IF((VLOOKUP($A113,'[1]data aktuální'!$A$1:$DI$10000,37,0))=0,"",(VLOOKUP($A113,'[1]data aktuální'!$A$1:$DI$10000,37,0)))</f>
        <v/>
      </c>
      <c r="Q113" s="60" t="str">
        <f>IF((VLOOKUP($A113,'[1]data aktuální'!$A$1:$DI$10000,38,0))=0,"",(VLOOKUP($A113,'[1]data aktuální'!$A$1:$DI$10000,38,0)))</f>
        <v/>
      </c>
      <c r="R113" s="60">
        <f>IF((VLOOKUP($A113,'[1]data aktuální'!$A$1:$DI$10000,39,0))=0,"",(VLOOKUP($A113,'[1]data aktuální'!$A$1:$DI$10000,39,0)))</f>
        <v>10</v>
      </c>
      <c r="S113" s="60" t="str">
        <f>IF((VLOOKUP($A113,'[1]data aktuální'!$A$1:$DI$10000,40,0))=0,"",(VLOOKUP($A113,'[1]data aktuální'!$A$1:$DI$10000,40,0)))</f>
        <v/>
      </c>
      <c r="T113" s="60" t="str">
        <f>IF((VLOOKUP($A113,'[1]data aktuální'!$A$1:$DI$10000,42,0))=0,"",(VLOOKUP($A113,'[1]data aktuální'!$A$1:$DI$10000,42,0)))</f>
        <v/>
      </c>
      <c r="U113" s="60" t="str">
        <f>IF((VLOOKUP($A113,'[1]data aktuální'!$A$1:$DI$10000,43,0))=0,"",(VLOOKUP($A113,'[1]data aktuální'!$A$1:$DI$10000,43,0)))</f>
        <v/>
      </c>
      <c r="V113" s="60" t="str">
        <f>IF((VLOOKUP($A113,'[1]data aktuální'!$A$1:$DI$10000,44,0))=0,"",(VLOOKUP($A113,'[1]data aktuální'!$A$1:$DI$10000,44,0)))</f>
        <v/>
      </c>
      <c r="W113" s="60" t="str">
        <f>IF((VLOOKUP($A113,'[1]data aktuální'!$A$1:$DI$10000,45,0))=0,"",(VLOOKUP($A113,'[1]data aktuální'!$A$1:$DI$10000,45,0)))</f>
        <v/>
      </c>
      <c r="X113" s="60" t="str">
        <f>IF((VLOOKUP($A113,'[1]data aktuální'!$A$1:$DI$10000,47,0))=0,"",(VLOOKUP($A113,'[1]data aktuální'!$A$1:$DI$10000,47,0)))</f>
        <v/>
      </c>
      <c r="Y113" s="60" t="str">
        <f>IF((VLOOKUP($A113,'[1]data aktuální'!$A$1:$DI$10000,48,0))=0,"",(VLOOKUP($A113,'[1]data aktuální'!$A$1:$DI$10000,48,0)))</f>
        <v/>
      </c>
      <c r="Z113" s="60" t="str">
        <f>IF((VLOOKUP($A113,'[1]data aktuální'!$A$1:$DI$10000,49,0))=0,"",(VLOOKUP($A113,'[1]data aktuální'!$A$1:$DI$10000,49,0)))</f>
        <v/>
      </c>
      <c r="AA113" s="60" t="str">
        <f>IF((VLOOKUP($A113,'[1]data aktuální'!$A$1:$DI$10000,50,0))=0,"",(VLOOKUP($A113,'[1]data aktuální'!$A$1:$DI$10000,50,0)))</f>
        <v/>
      </c>
      <c r="AB113" s="60" t="str">
        <f>IF((VLOOKUP($A113,'[1]data aktuální'!$A$1:$DI$10000,52,0))=0,"",(VLOOKUP($A113,'[1]data aktuální'!$A$1:$DI$10000,52,0)))</f>
        <v/>
      </c>
      <c r="AC113" s="60" t="str">
        <f>IF((VLOOKUP($A113,'[1]data aktuální'!$A$1:$DI$10000,53,0))=0,"",(VLOOKUP($A113,'[1]data aktuální'!$A$1:$DI$10000,53,0)))</f>
        <v/>
      </c>
      <c r="AD113" s="60" t="str">
        <f>IF((VLOOKUP($A113,'[1]data aktuální'!$A$1:$DI$10000,54,0))=0,"",(VLOOKUP($A113,'[1]data aktuální'!$A$1:$DI$10000,54,0)))</f>
        <v/>
      </c>
      <c r="AE113" s="60" t="str">
        <f>IF((VLOOKUP($A113,'[1]data aktuální'!$A$1:$DI$10000,55,0))=0,"",(VLOOKUP($A113,'[1]data aktuální'!$A$1:$DI$10000,55,0)))</f>
        <v/>
      </c>
      <c r="AF113" s="60" t="str">
        <f>IF((VLOOKUP($A113,'[1]data aktuální'!$A$1:$DI$10000,57,0))=0,"",(VLOOKUP($A113,'[1]data aktuální'!$A$1:$DI$10000,57,0)))</f>
        <v/>
      </c>
      <c r="AG113" s="60" t="str">
        <f>IF((VLOOKUP($A113,'[1]data aktuální'!$A$1:$DI$10000,58,0))=0,"",(VLOOKUP($A113,'[1]data aktuální'!$A$1:$DI$10000,58,0)))</f>
        <v/>
      </c>
      <c r="AH113" s="60" t="str">
        <f>IF((VLOOKUP($A113,'[1]data aktuální'!$A$1:$DI$10000,59,0))=0,"",(VLOOKUP($A113,'[1]data aktuální'!$A$1:$DI$10000,59,0)))</f>
        <v/>
      </c>
      <c r="AI113" s="60" t="str">
        <f>IF((VLOOKUP($A113,'[1]data aktuální'!$A$1:$DI$10000,60,0))=0,"",(VLOOKUP($A113,'[1]data aktuální'!$A$1:$DI$10000,60,0)))</f>
        <v/>
      </c>
      <c r="AJ113" s="60" t="str">
        <f>IF((VLOOKUP($A113,'[1]data aktuální'!$A$1:$DI$10000,62,0))=0,"",(VLOOKUP($A113,'[1]data aktuální'!$A$1:$DI$10000,62,0)))</f>
        <v/>
      </c>
      <c r="AK113" s="60" t="str">
        <f>IF((VLOOKUP($A113,'[1]data aktuální'!$A$1:$DI$10000,63,0))=0,"",(VLOOKUP($A113,'[1]data aktuální'!$A$1:$DI$10000,63,0)))</f>
        <v/>
      </c>
      <c r="AL113" s="60" t="str">
        <f>IF((VLOOKUP($A113,'[1]data aktuální'!$A$1:$DI$10000,64,0))=0,"",(VLOOKUP($A113,'[1]data aktuální'!$A$1:$DI$10000,64,0)))</f>
        <v/>
      </c>
      <c r="AM113" s="60">
        <f>IF((VLOOKUP($A113,'[1]data aktuální'!$A$1:$DI$10000,65,0))=0,"",(VLOOKUP($A113,'[1]data aktuální'!$A$1:$DI$10000,65,0)))</f>
        <v>5</v>
      </c>
      <c r="AN113" s="56" t="str">
        <f>VLOOKUP(A113,'[1]data aktuální'!$A$2:$DI$10000,113,0)</f>
        <v>5-10 tis.m3</v>
      </c>
    </row>
    <row r="114" spans="1:40" s="36" customFormat="1" x14ac:dyDescent="0.25">
      <c r="A114" s="36">
        <v>418</v>
      </c>
      <c r="B114" s="53" t="str">
        <f>(VLOOKUP($A114,'[1]data aktuální'!$A$1:$DI$10000,3,0))</f>
        <v>26296039</v>
      </c>
      <c r="C114" s="55" t="str">
        <f>(VLOOKUP($A114,'[1]data aktuální'!$A$1:$DI$10000,7,0))</f>
        <v>R. Hlavica s.r.o.</v>
      </c>
      <c r="D114" s="55" t="str">
        <f>IF((VLOOKUP($A114,'[1]data aktuální'!$A$1:$DI$10000,14,0))=0,"",(VLOOKUP($A114,'[1]data aktuální'!$A$1:$DI$10000,14,0)))</f>
        <v/>
      </c>
      <c r="E114" s="57">
        <f>(VLOOKUP($A114,'[1]data aktuální'!$A$1:$DI$10000,22,0))</f>
        <v>10200</v>
      </c>
      <c r="F114" s="57">
        <f>(VLOOKUP($A114,'[1]data aktuální'!$A$1:$DI$10000,23,0))</f>
        <v>9380</v>
      </c>
      <c r="G114" s="57">
        <f>(VLOOKUP($A114,'[1]data aktuální'!$A$1:$DI$10000,24,0))</f>
        <v>7400</v>
      </c>
      <c r="H114" s="59">
        <f>IF((VLOOKUP($A114,'[1]data aktuální'!$A$1:$DI$10000,27,0))=0,"",(VLOOKUP($A114,'[1]data aktuální'!$A$1:$DI$10000,27,0)))</f>
        <v>40</v>
      </c>
      <c r="I114" s="59">
        <f>IF((VLOOKUP($A114,'[1]data aktuální'!$A$1:$DI$10000,28,0))=0,"",(VLOOKUP($A114,'[1]data aktuální'!$A$1:$DI$10000,28,0)))</f>
        <v>10</v>
      </c>
      <c r="J114" s="59" t="str">
        <f>IF((VLOOKUP($A114,'[1]data aktuální'!$A$1:$DI$10000,29,0))=0,"",(VLOOKUP($A114,'[1]data aktuální'!$A$1:$DI$10000,29,0)))</f>
        <v/>
      </c>
      <c r="K114" s="59">
        <f>IF((VLOOKUP($A114,'[1]data aktuální'!$A$1:$DI$10000,30,0))=0,"",(VLOOKUP($A114,'[1]data aktuální'!$A$1:$DI$10000,30,0)))</f>
        <v>10</v>
      </c>
      <c r="L114" s="59" t="str">
        <f>IF((VLOOKUP($A114,'[1]data aktuální'!$A$1:$DI$10000,32,0))=0,"",(VLOOKUP($A114,'[1]data aktuální'!$A$1:$DI$10000,32,0)))</f>
        <v/>
      </c>
      <c r="M114" s="59" t="str">
        <f>IF((VLOOKUP($A114,'[1]data aktuální'!$A$1:$DI$10000,33,0))=0,"",(VLOOKUP($A114,'[1]data aktuální'!$A$1:$DI$10000,33,0)))</f>
        <v/>
      </c>
      <c r="N114" s="59" t="str">
        <f>IF((VLOOKUP($A114,'[1]data aktuální'!$A$1:$DI$10000,34,0))=0,"",(VLOOKUP($A114,'[1]data aktuální'!$A$1:$DI$10000,34,0)))</f>
        <v/>
      </c>
      <c r="O114" s="59" t="str">
        <f>IF((VLOOKUP($A114,'[1]data aktuální'!$A$1:$DI$10000,35,0))=0,"",(VLOOKUP($A114,'[1]data aktuální'!$A$1:$DI$10000,35,0)))</f>
        <v/>
      </c>
      <c r="P114" s="59" t="str">
        <f>IF((VLOOKUP($A114,'[1]data aktuální'!$A$1:$DI$10000,37,0))=0,"",(VLOOKUP($A114,'[1]data aktuální'!$A$1:$DI$10000,37,0)))</f>
        <v/>
      </c>
      <c r="Q114" s="59" t="str">
        <f>IF((VLOOKUP($A114,'[1]data aktuální'!$A$1:$DI$10000,38,0))=0,"",(VLOOKUP($A114,'[1]data aktuální'!$A$1:$DI$10000,38,0)))</f>
        <v/>
      </c>
      <c r="R114" s="59" t="str">
        <f>IF((VLOOKUP($A114,'[1]data aktuální'!$A$1:$DI$10000,39,0))=0,"",(VLOOKUP($A114,'[1]data aktuální'!$A$1:$DI$10000,39,0)))</f>
        <v/>
      </c>
      <c r="S114" s="59" t="str">
        <f>IF((VLOOKUP($A114,'[1]data aktuální'!$A$1:$DI$10000,40,0))=0,"",(VLOOKUP($A114,'[1]data aktuální'!$A$1:$DI$10000,40,0)))</f>
        <v/>
      </c>
      <c r="T114" s="59" t="str">
        <f>IF((VLOOKUP($A114,'[1]data aktuální'!$A$1:$DI$10000,42,0))=0,"",(VLOOKUP($A114,'[1]data aktuální'!$A$1:$DI$10000,42,0)))</f>
        <v/>
      </c>
      <c r="U114" s="59" t="str">
        <f>IF((VLOOKUP($A114,'[1]data aktuální'!$A$1:$DI$10000,43,0))=0,"",(VLOOKUP($A114,'[1]data aktuální'!$A$1:$DI$10000,43,0)))</f>
        <v/>
      </c>
      <c r="V114" s="59" t="str">
        <f>IF((VLOOKUP($A114,'[1]data aktuální'!$A$1:$DI$10000,44,0))=0,"",(VLOOKUP($A114,'[1]data aktuální'!$A$1:$DI$10000,44,0)))</f>
        <v/>
      </c>
      <c r="W114" s="59">
        <f>IF((VLOOKUP($A114,'[1]data aktuální'!$A$1:$DI$10000,45,0))=0,"",(VLOOKUP($A114,'[1]data aktuální'!$A$1:$DI$10000,45,0)))</f>
        <v>35</v>
      </c>
      <c r="X114" s="59" t="str">
        <f>IF((VLOOKUP($A114,'[1]data aktuální'!$A$1:$DI$10000,47,0))=0,"",(VLOOKUP($A114,'[1]data aktuální'!$A$1:$DI$10000,47,0)))</f>
        <v/>
      </c>
      <c r="Y114" s="59" t="str">
        <f>IF((VLOOKUP($A114,'[1]data aktuální'!$A$1:$DI$10000,48,0))=0,"",(VLOOKUP($A114,'[1]data aktuální'!$A$1:$DI$10000,48,0)))</f>
        <v/>
      </c>
      <c r="Z114" s="59" t="str">
        <f>IF((VLOOKUP($A114,'[1]data aktuální'!$A$1:$DI$10000,49,0))=0,"",(VLOOKUP($A114,'[1]data aktuální'!$A$1:$DI$10000,49,0)))</f>
        <v/>
      </c>
      <c r="AA114" s="59">
        <f>IF((VLOOKUP($A114,'[1]data aktuální'!$A$1:$DI$10000,50,0))=0,"",(VLOOKUP($A114,'[1]data aktuální'!$A$1:$DI$10000,50,0)))</f>
        <v>5</v>
      </c>
      <c r="AB114" s="59" t="str">
        <f>IF((VLOOKUP($A114,'[1]data aktuální'!$A$1:$DI$10000,52,0))=0,"",(VLOOKUP($A114,'[1]data aktuální'!$A$1:$DI$10000,52,0)))</f>
        <v/>
      </c>
      <c r="AC114" s="59" t="str">
        <f>IF((VLOOKUP($A114,'[1]data aktuální'!$A$1:$DI$10000,53,0))=0,"",(VLOOKUP($A114,'[1]data aktuální'!$A$1:$DI$10000,53,0)))</f>
        <v/>
      </c>
      <c r="AD114" s="59" t="str">
        <f>IF((VLOOKUP($A114,'[1]data aktuální'!$A$1:$DI$10000,54,0))=0,"",(VLOOKUP($A114,'[1]data aktuální'!$A$1:$DI$10000,54,0)))</f>
        <v/>
      </c>
      <c r="AE114" s="59" t="str">
        <f>IF((VLOOKUP($A114,'[1]data aktuální'!$A$1:$DI$10000,55,0))=0,"",(VLOOKUP($A114,'[1]data aktuální'!$A$1:$DI$10000,55,0)))</f>
        <v/>
      </c>
      <c r="AF114" s="59" t="str">
        <f>IF((VLOOKUP($A114,'[1]data aktuální'!$A$1:$DI$10000,57,0))=0,"",(VLOOKUP($A114,'[1]data aktuální'!$A$1:$DI$10000,57,0)))</f>
        <v/>
      </c>
      <c r="AG114" s="59" t="str">
        <f>IF((VLOOKUP($A114,'[1]data aktuální'!$A$1:$DI$10000,58,0))=0,"",(VLOOKUP($A114,'[1]data aktuální'!$A$1:$DI$10000,58,0)))</f>
        <v/>
      </c>
      <c r="AH114" s="59" t="str">
        <f>IF((VLOOKUP($A114,'[1]data aktuální'!$A$1:$DI$10000,59,0))=0,"",(VLOOKUP($A114,'[1]data aktuální'!$A$1:$DI$10000,59,0)))</f>
        <v/>
      </c>
      <c r="AI114" s="59" t="str">
        <f>IF((VLOOKUP($A114,'[1]data aktuální'!$A$1:$DI$10000,60,0))=0,"",(VLOOKUP($A114,'[1]data aktuální'!$A$1:$DI$10000,60,0)))</f>
        <v/>
      </c>
      <c r="AJ114" s="59" t="str">
        <f>IF((VLOOKUP($A114,'[1]data aktuální'!$A$1:$DI$10000,62,0))=0,"",(VLOOKUP($A114,'[1]data aktuální'!$A$1:$DI$10000,62,0)))</f>
        <v/>
      </c>
      <c r="AK114" s="59" t="str">
        <f>IF((VLOOKUP($A114,'[1]data aktuální'!$A$1:$DI$10000,63,0))=0,"",(VLOOKUP($A114,'[1]data aktuální'!$A$1:$DI$10000,63,0)))</f>
        <v/>
      </c>
      <c r="AL114" s="59" t="str">
        <f>IF((VLOOKUP($A114,'[1]data aktuální'!$A$1:$DI$10000,64,0))=0,"",(VLOOKUP($A114,'[1]data aktuální'!$A$1:$DI$10000,64,0)))</f>
        <v/>
      </c>
      <c r="AM114" s="59" t="str">
        <f>IF((VLOOKUP($A114,'[1]data aktuální'!$A$1:$DI$10000,65,0))=0,"",(VLOOKUP($A114,'[1]data aktuální'!$A$1:$DI$10000,65,0)))</f>
        <v/>
      </c>
      <c r="AN114" s="55" t="str">
        <f>VLOOKUP(A114,'[1]data aktuální'!$A$2:$DI$10000,113,0)</f>
        <v>5-10 tis.m3</v>
      </c>
    </row>
    <row r="115" spans="1:40" x14ac:dyDescent="0.25">
      <c r="A115" s="74">
        <v>434</v>
      </c>
      <c r="B115" s="54" t="str">
        <f>(VLOOKUP($A115,'[1]data aktuální'!$A$1:$DI$10000,3,0))</f>
        <v>27809277</v>
      </c>
      <c r="C115" s="56" t="str">
        <f>(VLOOKUP($A115,'[1]data aktuální'!$A$1:$DI$10000,7,0))</f>
        <v>REINOLD s.r.o.</v>
      </c>
      <c r="D115" s="56" t="str">
        <f>IF((VLOOKUP($A115,'[1]data aktuální'!$A$1:$DI$10000,14,0))=0,"",(VLOOKUP($A115,'[1]data aktuální'!$A$1:$DI$10000,14,0)))</f>
        <v/>
      </c>
      <c r="E115" s="58">
        <f>(VLOOKUP($A115,'[1]data aktuální'!$A$1:$DI$10000,22,0))</f>
        <v>7607</v>
      </c>
      <c r="F115" s="58">
        <f>(VLOOKUP($A115,'[1]data aktuální'!$A$1:$DI$10000,23,0))</f>
        <v>7263</v>
      </c>
      <c r="G115" s="58">
        <f>(VLOOKUP($A115,'[1]data aktuální'!$A$1:$DI$10000,24,0))</f>
        <v>7140</v>
      </c>
      <c r="H115" s="60">
        <f>IF((VLOOKUP($A115,'[1]data aktuální'!$A$1:$DI$10000,27,0))=0,"",(VLOOKUP($A115,'[1]data aktuální'!$A$1:$DI$10000,27,0)))</f>
        <v>99</v>
      </c>
      <c r="I115" s="60" t="str">
        <f>IF((VLOOKUP($A115,'[1]data aktuální'!$A$1:$DI$10000,28,0))=0,"",(VLOOKUP($A115,'[1]data aktuální'!$A$1:$DI$10000,28,0)))</f>
        <v/>
      </c>
      <c r="J115" s="60">
        <f>IF((VLOOKUP($A115,'[1]data aktuální'!$A$1:$DI$10000,29,0))=0,"",(VLOOKUP($A115,'[1]data aktuální'!$A$1:$DI$10000,29,0)))</f>
        <v>1</v>
      </c>
      <c r="K115" s="60" t="str">
        <f>IF((VLOOKUP($A115,'[1]data aktuální'!$A$1:$DI$10000,30,0))=0,"",(VLOOKUP($A115,'[1]data aktuální'!$A$1:$DI$10000,30,0)))</f>
        <v/>
      </c>
      <c r="L115" s="60" t="str">
        <f>IF((VLOOKUP($A115,'[1]data aktuální'!$A$1:$DI$10000,32,0))=0,"",(VLOOKUP($A115,'[1]data aktuální'!$A$1:$DI$10000,32,0)))</f>
        <v/>
      </c>
      <c r="M115" s="60" t="str">
        <f>IF((VLOOKUP($A115,'[1]data aktuální'!$A$1:$DI$10000,33,0))=0,"",(VLOOKUP($A115,'[1]data aktuální'!$A$1:$DI$10000,33,0)))</f>
        <v/>
      </c>
      <c r="N115" s="60" t="str">
        <f>IF((VLOOKUP($A115,'[1]data aktuální'!$A$1:$DI$10000,34,0))=0,"",(VLOOKUP($A115,'[1]data aktuální'!$A$1:$DI$10000,34,0)))</f>
        <v/>
      </c>
      <c r="O115" s="60" t="str">
        <f>IF((VLOOKUP($A115,'[1]data aktuální'!$A$1:$DI$10000,35,0))=0,"",(VLOOKUP($A115,'[1]data aktuální'!$A$1:$DI$10000,35,0)))</f>
        <v/>
      </c>
      <c r="P115" s="60" t="str">
        <f>IF((VLOOKUP($A115,'[1]data aktuální'!$A$1:$DI$10000,37,0))=0,"",(VLOOKUP($A115,'[1]data aktuální'!$A$1:$DI$10000,37,0)))</f>
        <v/>
      </c>
      <c r="Q115" s="60" t="str">
        <f>IF((VLOOKUP($A115,'[1]data aktuální'!$A$1:$DI$10000,38,0))=0,"",(VLOOKUP($A115,'[1]data aktuální'!$A$1:$DI$10000,38,0)))</f>
        <v/>
      </c>
      <c r="R115" s="60" t="str">
        <f>IF((VLOOKUP($A115,'[1]data aktuální'!$A$1:$DI$10000,39,0))=0,"",(VLOOKUP($A115,'[1]data aktuální'!$A$1:$DI$10000,39,0)))</f>
        <v/>
      </c>
      <c r="S115" s="60" t="str">
        <f>IF((VLOOKUP($A115,'[1]data aktuální'!$A$1:$DI$10000,40,0))=0,"",(VLOOKUP($A115,'[1]data aktuální'!$A$1:$DI$10000,40,0)))</f>
        <v/>
      </c>
      <c r="T115" s="60" t="str">
        <f>IF((VLOOKUP($A115,'[1]data aktuální'!$A$1:$DI$10000,42,0))=0,"",(VLOOKUP($A115,'[1]data aktuální'!$A$1:$DI$10000,42,0)))</f>
        <v/>
      </c>
      <c r="U115" s="60" t="str">
        <f>IF((VLOOKUP($A115,'[1]data aktuální'!$A$1:$DI$10000,43,0))=0,"",(VLOOKUP($A115,'[1]data aktuální'!$A$1:$DI$10000,43,0)))</f>
        <v/>
      </c>
      <c r="V115" s="60" t="str">
        <f>IF((VLOOKUP($A115,'[1]data aktuální'!$A$1:$DI$10000,44,0))=0,"",(VLOOKUP($A115,'[1]data aktuální'!$A$1:$DI$10000,44,0)))</f>
        <v/>
      </c>
      <c r="W115" s="60" t="str">
        <f>IF((VLOOKUP($A115,'[1]data aktuální'!$A$1:$DI$10000,45,0))=0,"",(VLOOKUP($A115,'[1]data aktuální'!$A$1:$DI$10000,45,0)))</f>
        <v/>
      </c>
      <c r="X115" s="60" t="str">
        <f>IF((VLOOKUP($A115,'[1]data aktuální'!$A$1:$DI$10000,47,0))=0,"",(VLOOKUP($A115,'[1]data aktuální'!$A$1:$DI$10000,47,0)))</f>
        <v/>
      </c>
      <c r="Y115" s="60" t="str">
        <f>IF((VLOOKUP($A115,'[1]data aktuální'!$A$1:$DI$10000,48,0))=0,"",(VLOOKUP($A115,'[1]data aktuální'!$A$1:$DI$10000,48,0)))</f>
        <v/>
      </c>
      <c r="Z115" s="60" t="str">
        <f>IF((VLOOKUP($A115,'[1]data aktuální'!$A$1:$DI$10000,49,0))=0,"",(VLOOKUP($A115,'[1]data aktuální'!$A$1:$DI$10000,49,0)))</f>
        <v/>
      </c>
      <c r="AA115" s="60" t="str">
        <f>IF((VLOOKUP($A115,'[1]data aktuální'!$A$1:$DI$10000,50,0))=0,"",(VLOOKUP($A115,'[1]data aktuální'!$A$1:$DI$10000,50,0)))</f>
        <v/>
      </c>
      <c r="AB115" s="60" t="str">
        <f>IF((VLOOKUP($A115,'[1]data aktuální'!$A$1:$DI$10000,52,0))=0,"",(VLOOKUP($A115,'[1]data aktuální'!$A$1:$DI$10000,52,0)))</f>
        <v/>
      </c>
      <c r="AC115" s="60" t="str">
        <f>IF((VLOOKUP($A115,'[1]data aktuální'!$A$1:$DI$10000,53,0))=0,"",(VLOOKUP($A115,'[1]data aktuální'!$A$1:$DI$10000,53,0)))</f>
        <v/>
      </c>
      <c r="AD115" s="60" t="str">
        <f>IF((VLOOKUP($A115,'[1]data aktuální'!$A$1:$DI$10000,54,0))=0,"",(VLOOKUP($A115,'[1]data aktuální'!$A$1:$DI$10000,54,0)))</f>
        <v/>
      </c>
      <c r="AE115" s="60" t="str">
        <f>IF((VLOOKUP($A115,'[1]data aktuální'!$A$1:$DI$10000,55,0))=0,"",(VLOOKUP($A115,'[1]data aktuální'!$A$1:$DI$10000,55,0)))</f>
        <v/>
      </c>
      <c r="AF115" s="60" t="str">
        <f>IF((VLOOKUP($A115,'[1]data aktuální'!$A$1:$DI$10000,57,0))=0,"",(VLOOKUP($A115,'[1]data aktuální'!$A$1:$DI$10000,57,0)))</f>
        <v/>
      </c>
      <c r="AG115" s="60" t="str">
        <f>IF((VLOOKUP($A115,'[1]data aktuální'!$A$1:$DI$10000,58,0))=0,"",(VLOOKUP($A115,'[1]data aktuální'!$A$1:$DI$10000,58,0)))</f>
        <v/>
      </c>
      <c r="AH115" s="60" t="str">
        <f>IF((VLOOKUP($A115,'[1]data aktuální'!$A$1:$DI$10000,59,0))=0,"",(VLOOKUP($A115,'[1]data aktuální'!$A$1:$DI$10000,59,0)))</f>
        <v/>
      </c>
      <c r="AI115" s="60" t="str">
        <f>IF((VLOOKUP($A115,'[1]data aktuální'!$A$1:$DI$10000,60,0))=0,"",(VLOOKUP($A115,'[1]data aktuální'!$A$1:$DI$10000,60,0)))</f>
        <v/>
      </c>
      <c r="AJ115" s="60" t="str">
        <f>IF((VLOOKUP($A115,'[1]data aktuální'!$A$1:$DI$10000,62,0))=0,"",(VLOOKUP($A115,'[1]data aktuální'!$A$1:$DI$10000,62,0)))</f>
        <v/>
      </c>
      <c r="AK115" s="60" t="str">
        <f>IF((VLOOKUP($A115,'[1]data aktuální'!$A$1:$DI$10000,63,0))=0,"",(VLOOKUP($A115,'[1]data aktuální'!$A$1:$DI$10000,63,0)))</f>
        <v/>
      </c>
      <c r="AL115" s="60" t="str">
        <f>IF((VLOOKUP($A115,'[1]data aktuální'!$A$1:$DI$10000,64,0))=0,"",(VLOOKUP($A115,'[1]data aktuální'!$A$1:$DI$10000,64,0)))</f>
        <v/>
      </c>
      <c r="AM115" s="60" t="str">
        <f>IF((VLOOKUP($A115,'[1]data aktuální'!$A$1:$DI$10000,65,0))=0,"",(VLOOKUP($A115,'[1]data aktuální'!$A$1:$DI$10000,65,0)))</f>
        <v/>
      </c>
      <c r="AN115" s="56" t="str">
        <f>VLOOKUP(A115,'[1]data aktuální'!$A$2:$DI$10000,113,0)</f>
        <v>5-10 tis.m3</v>
      </c>
    </row>
    <row r="116" spans="1:40" s="36" customFormat="1" x14ac:dyDescent="0.25">
      <c r="A116" s="36">
        <v>341</v>
      </c>
      <c r="B116" s="53" t="str">
        <f>(VLOOKUP($A116,'[1]data aktuální'!$A$1:$DI$10000,3,0))</f>
        <v>28642660</v>
      </c>
      <c r="C116" s="55" t="str">
        <f>(VLOOKUP($A116,'[1]data aktuální'!$A$1:$DI$10000,7,0))</f>
        <v>Štůsek DVB s.r.o</v>
      </c>
      <c r="D116" s="55" t="str">
        <f>IF((VLOOKUP($A116,'[1]data aktuální'!$A$1:$DI$10000,14,0))=0,"",(VLOOKUP($A116,'[1]data aktuální'!$A$1:$DI$10000,14,0)))</f>
        <v/>
      </c>
      <c r="E116" s="57">
        <f>(VLOOKUP($A116,'[1]data aktuální'!$A$1:$DI$10000,22,0))</f>
        <v>7000</v>
      </c>
      <c r="F116" s="57">
        <f>(VLOOKUP($A116,'[1]data aktuální'!$A$1:$DI$10000,23,0))</f>
        <v>7000</v>
      </c>
      <c r="G116" s="57">
        <f>(VLOOKUP($A116,'[1]data aktuální'!$A$1:$DI$10000,24,0))</f>
        <v>7000</v>
      </c>
      <c r="H116" s="59" t="str">
        <f>IF((VLOOKUP($A116,'[1]data aktuální'!$A$1:$DI$10000,27,0))=0,"",(VLOOKUP($A116,'[1]data aktuální'!$A$1:$DI$10000,27,0)))</f>
        <v/>
      </c>
      <c r="I116" s="59" t="str">
        <f>IF((VLOOKUP($A116,'[1]data aktuální'!$A$1:$DI$10000,28,0))=0,"",(VLOOKUP($A116,'[1]data aktuální'!$A$1:$DI$10000,28,0)))</f>
        <v/>
      </c>
      <c r="J116" s="59" t="str">
        <f>IF((VLOOKUP($A116,'[1]data aktuální'!$A$1:$DI$10000,29,0))=0,"",(VLOOKUP($A116,'[1]data aktuální'!$A$1:$DI$10000,29,0)))</f>
        <v/>
      </c>
      <c r="K116" s="59" t="str">
        <f>IF((VLOOKUP($A116,'[1]data aktuální'!$A$1:$DI$10000,30,0))=0,"",(VLOOKUP($A116,'[1]data aktuální'!$A$1:$DI$10000,30,0)))</f>
        <v/>
      </c>
      <c r="L116" s="59" t="str">
        <f>IF((VLOOKUP($A116,'[1]data aktuální'!$A$1:$DI$10000,32,0))=0,"",(VLOOKUP($A116,'[1]data aktuální'!$A$1:$DI$10000,32,0)))</f>
        <v/>
      </c>
      <c r="M116" s="59" t="str">
        <f>IF((VLOOKUP($A116,'[1]data aktuální'!$A$1:$DI$10000,33,0))=0,"",(VLOOKUP($A116,'[1]data aktuální'!$A$1:$DI$10000,33,0)))</f>
        <v/>
      </c>
      <c r="N116" s="59" t="str">
        <f>IF((VLOOKUP($A116,'[1]data aktuální'!$A$1:$DI$10000,34,0))=0,"",(VLOOKUP($A116,'[1]data aktuální'!$A$1:$DI$10000,34,0)))</f>
        <v/>
      </c>
      <c r="O116" s="59" t="str">
        <f>IF((VLOOKUP($A116,'[1]data aktuální'!$A$1:$DI$10000,35,0))=0,"",(VLOOKUP($A116,'[1]data aktuální'!$A$1:$DI$10000,35,0)))</f>
        <v/>
      </c>
      <c r="P116" s="59" t="str">
        <f>IF((VLOOKUP($A116,'[1]data aktuální'!$A$1:$DI$10000,37,0))=0,"",(VLOOKUP($A116,'[1]data aktuální'!$A$1:$DI$10000,37,0)))</f>
        <v/>
      </c>
      <c r="Q116" s="59" t="str">
        <f>IF((VLOOKUP($A116,'[1]data aktuální'!$A$1:$DI$10000,38,0))=0,"",(VLOOKUP($A116,'[1]data aktuální'!$A$1:$DI$10000,38,0)))</f>
        <v/>
      </c>
      <c r="R116" s="59" t="str">
        <f>IF((VLOOKUP($A116,'[1]data aktuální'!$A$1:$DI$10000,39,0))=0,"",(VLOOKUP($A116,'[1]data aktuální'!$A$1:$DI$10000,39,0)))</f>
        <v/>
      </c>
      <c r="S116" s="59" t="str">
        <f>IF((VLOOKUP($A116,'[1]data aktuální'!$A$1:$DI$10000,40,0))=0,"",(VLOOKUP($A116,'[1]data aktuální'!$A$1:$DI$10000,40,0)))</f>
        <v/>
      </c>
      <c r="T116" s="59">
        <f>IF((VLOOKUP($A116,'[1]data aktuální'!$A$1:$DI$10000,42,0))=0,"",(VLOOKUP($A116,'[1]data aktuální'!$A$1:$DI$10000,42,0)))</f>
        <v>5</v>
      </c>
      <c r="U116" s="59">
        <f>IF((VLOOKUP($A116,'[1]data aktuální'!$A$1:$DI$10000,43,0))=0,"",(VLOOKUP($A116,'[1]data aktuální'!$A$1:$DI$10000,43,0)))</f>
        <v>5</v>
      </c>
      <c r="V116" s="59" t="str">
        <f>IF((VLOOKUP($A116,'[1]data aktuální'!$A$1:$DI$10000,44,0))=0,"",(VLOOKUP($A116,'[1]data aktuální'!$A$1:$DI$10000,44,0)))</f>
        <v/>
      </c>
      <c r="W116" s="59" t="str">
        <f>IF((VLOOKUP($A116,'[1]data aktuální'!$A$1:$DI$10000,45,0))=0,"",(VLOOKUP($A116,'[1]data aktuální'!$A$1:$DI$10000,45,0)))</f>
        <v/>
      </c>
      <c r="X116" s="59" t="str">
        <f>IF((VLOOKUP($A116,'[1]data aktuální'!$A$1:$DI$10000,47,0))=0,"",(VLOOKUP($A116,'[1]data aktuální'!$A$1:$DI$10000,47,0)))</f>
        <v/>
      </c>
      <c r="Y116" s="59" t="str">
        <f>IF((VLOOKUP($A116,'[1]data aktuální'!$A$1:$DI$10000,48,0))=0,"",(VLOOKUP($A116,'[1]data aktuální'!$A$1:$DI$10000,48,0)))</f>
        <v/>
      </c>
      <c r="Z116" s="59" t="str">
        <f>IF((VLOOKUP($A116,'[1]data aktuální'!$A$1:$DI$10000,49,0))=0,"",(VLOOKUP($A116,'[1]data aktuální'!$A$1:$DI$10000,49,0)))</f>
        <v/>
      </c>
      <c r="AA116" s="59" t="str">
        <f>IF((VLOOKUP($A116,'[1]data aktuální'!$A$1:$DI$10000,50,0))=0,"",(VLOOKUP($A116,'[1]data aktuální'!$A$1:$DI$10000,50,0)))</f>
        <v/>
      </c>
      <c r="AB116" s="59" t="str">
        <f>IF((VLOOKUP($A116,'[1]data aktuální'!$A$1:$DI$10000,52,0))=0,"",(VLOOKUP($A116,'[1]data aktuální'!$A$1:$DI$10000,52,0)))</f>
        <v/>
      </c>
      <c r="AC116" s="59" t="str">
        <f>IF((VLOOKUP($A116,'[1]data aktuální'!$A$1:$DI$10000,53,0))=0,"",(VLOOKUP($A116,'[1]data aktuální'!$A$1:$DI$10000,53,0)))</f>
        <v/>
      </c>
      <c r="AD116" s="59" t="str">
        <f>IF((VLOOKUP($A116,'[1]data aktuální'!$A$1:$DI$10000,54,0))=0,"",(VLOOKUP($A116,'[1]data aktuální'!$A$1:$DI$10000,54,0)))</f>
        <v/>
      </c>
      <c r="AE116" s="59" t="str">
        <f>IF((VLOOKUP($A116,'[1]data aktuální'!$A$1:$DI$10000,55,0))=0,"",(VLOOKUP($A116,'[1]data aktuální'!$A$1:$DI$10000,55,0)))</f>
        <v/>
      </c>
      <c r="AF116" s="59">
        <f>IF((VLOOKUP($A116,'[1]data aktuální'!$A$1:$DI$10000,57,0))=0,"",(VLOOKUP($A116,'[1]data aktuální'!$A$1:$DI$10000,57,0)))</f>
        <v>10</v>
      </c>
      <c r="AG116" s="59">
        <f>IF((VLOOKUP($A116,'[1]data aktuální'!$A$1:$DI$10000,58,0))=0,"",(VLOOKUP($A116,'[1]data aktuální'!$A$1:$DI$10000,58,0)))</f>
        <v>10</v>
      </c>
      <c r="AH116" s="59" t="str">
        <f>IF((VLOOKUP($A116,'[1]data aktuální'!$A$1:$DI$10000,59,0))=0,"",(VLOOKUP($A116,'[1]data aktuální'!$A$1:$DI$10000,59,0)))</f>
        <v/>
      </c>
      <c r="AI116" s="59" t="str">
        <f>IF((VLOOKUP($A116,'[1]data aktuální'!$A$1:$DI$10000,60,0))=0,"",(VLOOKUP($A116,'[1]data aktuální'!$A$1:$DI$10000,60,0)))</f>
        <v/>
      </c>
      <c r="AJ116" s="59">
        <f>IF((VLOOKUP($A116,'[1]data aktuální'!$A$1:$DI$10000,62,0))=0,"",(VLOOKUP($A116,'[1]data aktuální'!$A$1:$DI$10000,62,0)))</f>
        <v>50</v>
      </c>
      <c r="AK116" s="59">
        <f>IF((VLOOKUP($A116,'[1]data aktuální'!$A$1:$DI$10000,63,0))=0,"",(VLOOKUP($A116,'[1]data aktuální'!$A$1:$DI$10000,63,0)))</f>
        <v>20</v>
      </c>
      <c r="AL116" s="59" t="str">
        <f>IF((VLOOKUP($A116,'[1]data aktuální'!$A$1:$DI$10000,64,0))=0,"",(VLOOKUP($A116,'[1]data aktuální'!$A$1:$DI$10000,64,0)))</f>
        <v/>
      </c>
      <c r="AM116" s="59" t="str">
        <f>IF((VLOOKUP($A116,'[1]data aktuální'!$A$1:$DI$10000,65,0))=0,"",(VLOOKUP($A116,'[1]data aktuální'!$A$1:$DI$10000,65,0)))</f>
        <v/>
      </c>
      <c r="AN116" s="55" t="str">
        <f>VLOOKUP(A116,'[1]data aktuální'!$A$2:$DI$10000,113,0)</f>
        <v>5-10 tis.m3</v>
      </c>
    </row>
    <row r="117" spans="1:40" x14ac:dyDescent="0.25">
      <c r="A117" s="74">
        <v>664</v>
      </c>
      <c r="B117" s="54">
        <f>(VLOOKUP($A117,'[1]data aktuální'!$A$1:$DI$10000,3,0))</f>
        <v>9505245</v>
      </c>
      <c r="C117" s="56" t="str">
        <f>(VLOOKUP($A117,'[1]data aktuální'!$A$1:$DI$10000,7,0))</f>
        <v>CZECH TIMBER s.r.o.</v>
      </c>
      <c r="D117" s="56" t="str">
        <f>IF((VLOOKUP($A117,'[1]data aktuální'!$A$1:$DI$10000,14,0))=0,"",(VLOOKUP($A117,'[1]data aktuální'!$A$1:$DI$10000,14,0)))</f>
        <v>Velký Rečkov</v>
      </c>
      <c r="E117" s="58">
        <f>(VLOOKUP($A117,'[1]data aktuální'!$A$1:$DI$10000,22,0))</f>
        <v>2000</v>
      </c>
      <c r="F117" s="58">
        <f>(VLOOKUP($A117,'[1]data aktuální'!$A$1:$DI$10000,23,0))</f>
        <v>5000</v>
      </c>
      <c r="G117" s="58">
        <f>(VLOOKUP($A117,'[1]data aktuální'!$A$1:$DI$10000,24,0))</f>
        <v>7000</v>
      </c>
      <c r="H117" s="60">
        <f>IF((VLOOKUP($A117,'[1]data aktuální'!$A$1:$DI$10000,27,0))=0,"",(VLOOKUP($A117,'[1]data aktuální'!$A$1:$DI$10000,27,0)))</f>
        <v>3</v>
      </c>
      <c r="I117" s="60">
        <f>IF((VLOOKUP($A117,'[1]data aktuální'!$A$1:$DI$10000,28,0))=0,"",(VLOOKUP($A117,'[1]data aktuální'!$A$1:$DI$10000,28,0)))</f>
        <v>5</v>
      </c>
      <c r="J117" s="60">
        <f>IF((VLOOKUP($A117,'[1]data aktuální'!$A$1:$DI$10000,29,0))=0,"",(VLOOKUP($A117,'[1]data aktuální'!$A$1:$DI$10000,29,0)))</f>
        <v>35</v>
      </c>
      <c r="K117" s="60">
        <f>IF((VLOOKUP($A117,'[1]data aktuální'!$A$1:$DI$10000,30,0))=0,"",(VLOOKUP($A117,'[1]data aktuální'!$A$1:$DI$10000,30,0)))</f>
        <v>3</v>
      </c>
      <c r="L117" s="60">
        <f>IF((VLOOKUP($A117,'[1]data aktuální'!$A$1:$DI$10000,32,0))=0,"",(VLOOKUP($A117,'[1]data aktuální'!$A$1:$DI$10000,32,0)))</f>
        <v>1</v>
      </c>
      <c r="M117" s="60">
        <f>IF((VLOOKUP($A117,'[1]data aktuální'!$A$1:$DI$10000,33,0))=0,"",(VLOOKUP($A117,'[1]data aktuální'!$A$1:$DI$10000,33,0)))</f>
        <v>5</v>
      </c>
      <c r="N117" s="60">
        <f>IF((VLOOKUP($A117,'[1]data aktuální'!$A$1:$DI$10000,34,0))=0,"",(VLOOKUP($A117,'[1]data aktuální'!$A$1:$DI$10000,34,0)))</f>
        <v>20</v>
      </c>
      <c r="O117" s="60">
        <f>IF((VLOOKUP($A117,'[1]data aktuální'!$A$1:$DI$10000,35,0))=0,"",(VLOOKUP($A117,'[1]data aktuální'!$A$1:$DI$10000,35,0)))</f>
        <v>2</v>
      </c>
      <c r="P117" s="60" t="str">
        <f>IF((VLOOKUP($A117,'[1]data aktuální'!$A$1:$DI$10000,37,0))=0,"",(VLOOKUP($A117,'[1]data aktuální'!$A$1:$DI$10000,37,0)))</f>
        <v/>
      </c>
      <c r="Q117" s="60" t="str">
        <f>IF((VLOOKUP($A117,'[1]data aktuální'!$A$1:$DI$10000,38,0))=0,"",(VLOOKUP($A117,'[1]data aktuální'!$A$1:$DI$10000,38,0)))</f>
        <v/>
      </c>
      <c r="R117" s="60">
        <f>IF((VLOOKUP($A117,'[1]data aktuální'!$A$1:$DI$10000,39,0))=0,"",(VLOOKUP($A117,'[1]data aktuální'!$A$1:$DI$10000,39,0)))</f>
        <v>12</v>
      </c>
      <c r="S117" s="60" t="str">
        <f>IF((VLOOKUP($A117,'[1]data aktuální'!$A$1:$DI$10000,40,0))=0,"",(VLOOKUP($A117,'[1]data aktuální'!$A$1:$DI$10000,40,0)))</f>
        <v/>
      </c>
      <c r="T117" s="60" t="str">
        <f>IF((VLOOKUP($A117,'[1]data aktuální'!$A$1:$DI$10000,42,0))=0,"",(VLOOKUP($A117,'[1]data aktuální'!$A$1:$DI$10000,42,0)))</f>
        <v/>
      </c>
      <c r="U117" s="60" t="str">
        <f>IF((VLOOKUP($A117,'[1]data aktuální'!$A$1:$DI$10000,43,0))=0,"",(VLOOKUP($A117,'[1]data aktuální'!$A$1:$DI$10000,43,0)))</f>
        <v/>
      </c>
      <c r="V117" s="60" t="str">
        <f>IF((VLOOKUP($A117,'[1]data aktuální'!$A$1:$DI$10000,44,0))=0,"",(VLOOKUP($A117,'[1]data aktuální'!$A$1:$DI$10000,44,0)))</f>
        <v/>
      </c>
      <c r="W117" s="60" t="str">
        <f>IF((VLOOKUP($A117,'[1]data aktuální'!$A$1:$DI$10000,45,0))=0,"",(VLOOKUP($A117,'[1]data aktuální'!$A$1:$DI$10000,45,0)))</f>
        <v/>
      </c>
      <c r="X117" s="60" t="str">
        <f>IF((VLOOKUP($A117,'[1]data aktuální'!$A$1:$DI$10000,47,0))=0,"",(VLOOKUP($A117,'[1]data aktuální'!$A$1:$DI$10000,47,0)))</f>
        <v/>
      </c>
      <c r="Y117" s="60" t="str">
        <f>IF((VLOOKUP($A117,'[1]data aktuální'!$A$1:$DI$10000,48,0))=0,"",(VLOOKUP($A117,'[1]data aktuální'!$A$1:$DI$10000,48,0)))</f>
        <v/>
      </c>
      <c r="Z117" s="60" t="str">
        <f>IF((VLOOKUP($A117,'[1]data aktuální'!$A$1:$DI$10000,49,0))=0,"",(VLOOKUP($A117,'[1]data aktuální'!$A$1:$DI$10000,49,0)))</f>
        <v/>
      </c>
      <c r="AA117" s="60" t="str">
        <f>IF((VLOOKUP($A117,'[1]data aktuální'!$A$1:$DI$10000,50,0))=0,"",(VLOOKUP($A117,'[1]data aktuální'!$A$1:$DI$10000,50,0)))</f>
        <v/>
      </c>
      <c r="AB117" s="60" t="str">
        <f>IF((VLOOKUP($A117,'[1]data aktuální'!$A$1:$DI$10000,52,0))=0,"",(VLOOKUP($A117,'[1]data aktuální'!$A$1:$DI$10000,52,0)))</f>
        <v/>
      </c>
      <c r="AC117" s="60" t="str">
        <f>IF((VLOOKUP($A117,'[1]data aktuální'!$A$1:$DI$10000,53,0))=0,"",(VLOOKUP($A117,'[1]data aktuální'!$A$1:$DI$10000,53,0)))</f>
        <v/>
      </c>
      <c r="AD117" s="60" t="str">
        <f>IF((VLOOKUP($A117,'[1]data aktuální'!$A$1:$DI$10000,54,0))=0,"",(VLOOKUP($A117,'[1]data aktuální'!$A$1:$DI$10000,54,0)))</f>
        <v/>
      </c>
      <c r="AE117" s="60" t="str">
        <f>IF((VLOOKUP($A117,'[1]data aktuální'!$A$1:$DI$10000,55,0))=0,"",(VLOOKUP($A117,'[1]data aktuální'!$A$1:$DI$10000,55,0)))</f>
        <v/>
      </c>
      <c r="AF117" s="60" t="str">
        <f>IF((VLOOKUP($A117,'[1]data aktuální'!$A$1:$DI$10000,57,0))=0,"",(VLOOKUP($A117,'[1]data aktuální'!$A$1:$DI$10000,57,0)))</f>
        <v/>
      </c>
      <c r="AG117" s="60">
        <f>IF((VLOOKUP($A117,'[1]data aktuální'!$A$1:$DI$10000,58,0))=0,"",(VLOOKUP($A117,'[1]data aktuální'!$A$1:$DI$10000,58,0)))</f>
        <v>5</v>
      </c>
      <c r="AH117" s="60">
        <f>IF((VLOOKUP($A117,'[1]data aktuální'!$A$1:$DI$10000,59,0))=0,"",(VLOOKUP($A117,'[1]data aktuální'!$A$1:$DI$10000,59,0)))</f>
        <v>5</v>
      </c>
      <c r="AI117" s="60">
        <f>IF((VLOOKUP($A117,'[1]data aktuální'!$A$1:$DI$10000,60,0))=0,"",(VLOOKUP($A117,'[1]data aktuální'!$A$1:$DI$10000,60,0)))</f>
        <v>2</v>
      </c>
      <c r="AJ117" s="60" t="str">
        <f>IF((VLOOKUP($A117,'[1]data aktuální'!$A$1:$DI$10000,62,0))=0,"",(VLOOKUP($A117,'[1]data aktuální'!$A$1:$DI$10000,62,0)))</f>
        <v/>
      </c>
      <c r="AK117" s="60" t="str">
        <f>IF((VLOOKUP($A117,'[1]data aktuální'!$A$1:$DI$10000,63,0))=0,"",(VLOOKUP($A117,'[1]data aktuální'!$A$1:$DI$10000,63,0)))</f>
        <v/>
      </c>
      <c r="AL117" s="60">
        <f>IF((VLOOKUP($A117,'[1]data aktuální'!$A$1:$DI$10000,64,0))=0,"",(VLOOKUP($A117,'[1]data aktuální'!$A$1:$DI$10000,64,0)))</f>
        <v>2</v>
      </c>
      <c r="AM117" s="60" t="str">
        <f>IF((VLOOKUP($A117,'[1]data aktuální'!$A$1:$DI$10000,65,0))=0,"",(VLOOKUP($A117,'[1]data aktuální'!$A$1:$DI$10000,65,0)))</f>
        <v/>
      </c>
      <c r="AN117" s="56" t="str">
        <f>VLOOKUP(A117,'[1]data aktuální'!$A$2:$DI$10000,113,0)</f>
        <v>5-10 tis.m3</v>
      </c>
    </row>
    <row r="118" spans="1:40" s="36" customFormat="1" x14ac:dyDescent="0.25">
      <c r="A118" s="36">
        <v>484</v>
      </c>
      <c r="B118" s="53" t="str">
        <f>(VLOOKUP($A118,'[1]data aktuální'!$A$1:$DI$10000,3,0))</f>
        <v>06386440</v>
      </c>
      <c r="C118" s="55" t="str">
        <f>(VLOOKUP($A118,'[1]data aktuální'!$A$1:$DI$10000,7,0))</f>
        <v>Pila Haratyk s.r.o.</v>
      </c>
      <c r="D118" s="55" t="str">
        <f>IF((VLOOKUP($A118,'[1]data aktuální'!$A$1:$DI$10000,14,0))=0,"",(VLOOKUP($A118,'[1]data aktuální'!$A$1:$DI$10000,14,0)))</f>
        <v/>
      </c>
      <c r="E118" s="57">
        <f>(VLOOKUP($A118,'[1]data aktuální'!$A$1:$DI$10000,22,0))</f>
        <v>6500</v>
      </c>
      <c r="F118" s="57">
        <f>(VLOOKUP($A118,'[1]data aktuální'!$A$1:$DI$10000,23,0))</f>
        <v>6600</v>
      </c>
      <c r="G118" s="57">
        <f>(VLOOKUP($A118,'[1]data aktuální'!$A$1:$DI$10000,24,0))</f>
        <v>6850</v>
      </c>
      <c r="H118" s="59">
        <f>IF((VLOOKUP($A118,'[1]data aktuální'!$A$1:$DI$10000,27,0))=0,"",(VLOOKUP($A118,'[1]data aktuální'!$A$1:$DI$10000,27,0)))</f>
        <v>10</v>
      </c>
      <c r="I118" s="59">
        <f>IF((VLOOKUP($A118,'[1]data aktuální'!$A$1:$DI$10000,28,0))=0,"",(VLOOKUP($A118,'[1]data aktuální'!$A$1:$DI$10000,28,0)))</f>
        <v>15</v>
      </c>
      <c r="J118" s="59">
        <f>IF((VLOOKUP($A118,'[1]data aktuální'!$A$1:$DI$10000,29,0))=0,"",(VLOOKUP($A118,'[1]data aktuální'!$A$1:$DI$10000,29,0)))</f>
        <v>65</v>
      </c>
      <c r="K118" s="59">
        <f>IF((VLOOKUP($A118,'[1]data aktuální'!$A$1:$DI$10000,30,0))=0,"",(VLOOKUP($A118,'[1]data aktuální'!$A$1:$DI$10000,30,0)))</f>
        <v>10</v>
      </c>
      <c r="L118" s="59" t="str">
        <f>IF((VLOOKUP($A118,'[1]data aktuální'!$A$1:$DI$10000,32,0))=0,"",(VLOOKUP($A118,'[1]data aktuální'!$A$1:$DI$10000,32,0)))</f>
        <v/>
      </c>
      <c r="M118" s="59" t="str">
        <f>IF((VLOOKUP($A118,'[1]data aktuální'!$A$1:$DI$10000,33,0))=0,"",(VLOOKUP($A118,'[1]data aktuální'!$A$1:$DI$10000,33,0)))</f>
        <v/>
      </c>
      <c r="N118" s="59" t="str">
        <f>IF((VLOOKUP($A118,'[1]data aktuální'!$A$1:$DI$10000,34,0))=0,"",(VLOOKUP($A118,'[1]data aktuální'!$A$1:$DI$10000,34,0)))</f>
        <v/>
      </c>
      <c r="O118" s="59" t="str">
        <f>IF((VLOOKUP($A118,'[1]data aktuální'!$A$1:$DI$10000,35,0))=0,"",(VLOOKUP($A118,'[1]data aktuální'!$A$1:$DI$10000,35,0)))</f>
        <v/>
      </c>
      <c r="P118" s="59" t="str">
        <f>IF((VLOOKUP($A118,'[1]data aktuální'!$A$1:$DI$10000,37,0))=0,"",(VLOOKUP($A118,'[1]data aktuální'!$A$1:$DI$10000,37,0)))</f>
        <v/>
      </c>
      <c r="Q118" s="59" t="str">
        <f>IF((VLOOKUP($A118,'[1]data aktuální'!$A$1:$DI$10000,38,0))=0,"",(VLOOKUP($A118,'[1]data aktuální'!$A$1:$DI$10000,38,0)))</f>
        <v/>
      </c>
      <c r="R118" s="59" t="str">
        <f>IF((VLOOKUP($A118,'[1]data aktuální'!$A$1:$DI$10000,39,0))=0,"",(VLOOKUP($A118,'[1]data aktuální'!$A$1:$DI$10000,39,0)))</f>
        <v/>
      </c>
      <c r="S118" s="59" t="str">
        <f>IF((VLOOKUP($A118,'[1]data aktuální'!$A$1:$DI$10000,40,0))=0,"",(VLOOKUP($A118,'[1]data aktuální'!$A$1:$DI$10000,40,0)))</f>
        <v/>
      </c>
      <c r="T118" s="59" t="str">
        <f>IF((VLOOKUP($A118,'[1]data aktuální'!$A$1:$DI$10000,42,0))=0,"",(VLOOKUP($A118,'[1]data aktuální'!$A$1:$DI$10000,42,0)))</f>
        <v/>
      </c>
      <c r="U118" s="59" t="str">
        <f>IF((VLOOKUP($A118,'[1]data aktuální'!$A$1:$DI$10000,43,0))=0,"",(VLOOKUP($A118,'[1]data aktuální'!$A$1:$DI$10000,43,0)))</f>
        <v/>
      </c>
      <c r="V118" s="59" t="str">
        <f>IF((VLOOKUP($A118,'[1]data aktuální'!$A$1:$DI$10000,44,0))=0,"",(VLOOKUP($A118,'[1]data aktuální'!$A$1:$DI$10000,44,0)))</f>
        <v/>
      </c>
      <c r="W118" s="59" t="str">
        <f>IF((VLOOKUP($A118,'[1]data aktuální'!$A$1:$DI$10000,45,0))=0,"",(VLOOKUP($A118,'[1]data aktuální'!$A$1:$DI$10000,45,0)))</f>
        <v/>
      </c>
      <c r="X118" s="59" t="str">
        <f>IF((VLOOKUP($A118,'[1]data aktuální'!$A$1:$DI$10000,47,0))=0,"",(VLOOKUP($A118,'[1]data aktuální'!$A$1:$DI$10000,47,0)))</f>
        <v/>
      </c>
      <c r="Y118" s="59" t="str">
        <f>IF((VLOOKUP($A118,'[1]data aktuální'!$A$1:$DI$10000,48,0))=0,"",(VLOOKUP($A118,'[1]data aktuální'!$A$1:$DI$10000,48,0)))</f>
        <v/>
      </c>
      <c r="Z118" s="59" t="str">
        <f>IF((VLOOKUP($A118,'[1]data aktuální'!$A$1:$DI$10000,49,0))=0,"",(VLOOKUP($A118,'[1]data aktuální'!$A$1:$DI$10000,49,0)))</f>
        <v/>
      </c>
      <c r="AA118" s="59" t="str">
        <f>IF((VLOOKUP($A118,'[1]data aktuální'!$A$1:$DI$10000,50,0))=0,"",(VLOOKUP($A118,'[1]data aktuální'!$A$1:$DI$10000,50,0)))</f>
        <v/>
      </c>
      <c r="AB118" s="59" t="str">
        <f>IF((VLOOKUP($A118,'[1]data aktuální'!$A$1:$DI$10000,52,0))=0,"",(VLOOKUP($A118,'[1]data aktuální'!$A$1:$DI$10000,52,0)))</f>
        <v/>
      </c>
      <c r="AC118" s="59" t="str">
        <f>IF((VLOOKUP($A118,'[1]data aktuální'!$A$1:$DI$10000,53,0))=0,"",(VLOOKUP($A118,'[1]data aktuální'!$A$1:$DI$10000,53,0)))</f>
        <v/>
      </c>
      <c r="AD118" s="59" t="str">
        <f>IF((VLOOKUP($A118,'[1]data aktuální'!$A$1:$DI$10000,54,0))=0,"",(VLOOKUP($A118,'[1]data aktuální'!$A$1:$DI$10000,54,0)))</f>
        <v/>
      </c>
      <c r="AE118" s="59" t="str">
        <f>IF((VLOOKUP($A118,'[1]data aktuální'!$A$1:$DI$10000,55,0))=0,"",(VLOOKUP($A118,'[1]data aktuální'!$A$1:$DI$10000,55,0)))</f>
        <v/>
      </c>
      <c r="AF118" s="59" t="str">
        <f>IF((VLOOKUP($A118,'[1]data aktuální'!$A$1:$DI$10000,57,0))=0,"",(VLOOKUP($A118,'[1]data aktuální'!$A$1:$DI$10000,57,0)))</f>
        <v/>
      </c>
      <c r="AG118" s="59" t="str">
        <f>IF((VLOOKUP($A118,'[1]data aktuální'!$A$1:$DI$10000,58,0))=0,"",(VLOOKUP($A118,'[1]data aktuální'!$A$1:$DI$10000,58,0)))</f>
        <v/>
      </c>
      <c r="AH118" s="59" t="str">
        <f>IF((VLOOKUP($A118,'[1]data aktuální'!$A$1:$DI$10000,59,0))=0,"",(VLOOKUP($A118,'[1]data aktuální'!$A$1:$DI$10000,59,0)))</f>
        <v/>
      </c>
      <c r="AI118" s="59" t="str">
        <f>IF((VLOOKUP($A118,'[1]data aktuální'!$A$1:$DI$10000,60,0))=0,"",(VLOOKUP($A118,'[1]data aktuální'!$A$1:$DI$10000,60,0)))</f>
        <v/>
      </c>
      <c r="AJ118" s="59" t="str">
        <f>IF((VLOOKUP($A118,'[1]data aktuální'!$A$1:$DI$10000,62,0))=0,"",(VLOOKUP($A118,'[1]data aktuální'!$A$1:$DI$10000,62,0)))</f>
        <v/>
      </c>
      <c r="AK118" s="59" t="str">
        <f>IF((VLOOKUP($A118,'[1]data aktuální'!$A$1:$DI$10000,63,0))=0,"",(VLOOKUP($A118,'[1]data aktuální'!$A$1:$DI$10000,63,0)))</f>
        <v/>
      </c>
      <c r="AL118" s="59" t="str">
        <f>IF((VLOOKUP($A118,'[1]data aktuální'!$A$1:$DI$10000,64,0))=0,"",(VLOOKUP($A118,'[1]data aktuální'!$A$1:$DI$10000,64,0)))</f>
        <v/>
      </c>
      <c r="AM118" s="59" t="str">
        <f>IF((VLOOKUP($A118,'[1]data aktuální'!$A$1:$DI$10000,65,0))=0,"",(VLOOKUP($A118,'[1]data aktuální'!$A$1:$DI$10000,65,0)))</f>
        <v/>
      </c>
      <c r="AN118" s="55" t="str">
        <f>VLOOKUP(A118,'[1]data aktuální'!$A$2:$DI$10000,113,0)</f>
        <v>5-10 tis.m3</v>
      </c>
    </row>
    <row r="119" spans="1:40" x14ac:dyDescent="0.25">
      <c r="A119" s="74">
        <v>324</v>
      </c>
      <c r="B119" s="54" t="str">
        <f>(VLOOKUP($A119,'[1]data aktuální'!$A$1:$DI$10000,3,0))</f>
        <v>62156489</v>
      </c>
      <c r="C119" s="56" t="str">
        <f>(VLOOKUP($A119,'[1]data aktuální'!$A$1:$DI$10000,7,0))</f>
        <v>Mendelova univerzita v Brně</v>
      </c>
      <c r="D119" s="56" t="str">
        <f>IF((VLOOKUP($A119,'[1]data aktuální'!$A$1:$DI$10000,14,0))=0,"",(VLOOKUP($A119,'[1]data aktuální'!$A$1:$DI$10000,14,0)))</f>
        <v>Školní lesní podnik Masarykův les Křtiny - pila Olomučany</v>
      </c>
      <c r="E119" s="58">
        <f>(VLOOKUP($A119,'[1]data aktuální'!$A$1:$DI$10000,22,0))</f>
        <v>6936</v>
      </c>
      <c r="F119" s="58">
        <f>(VLOOKUP($A119,'[1]data aktuální'!$A$1:$DI$10000,23,0))</f>
        <v>6255</v>
      </c>
      <c r="G119" s="58">
        <f>(VLOOKUP($A119,'[1]data aktuální'!$A$1:$DI$10000,24,0))</f>
        <v>6645</v>
      </c>
      <c r="H119" s="60">
        <f>IF((VLOOKUP($A119,'[1]data aktuální'!$A$1:$DI$10000,27,0))=0,"",(VLOOKUP($A119,'[1]data aktuální'!$A$1:$DI$10000,27,0)))</f>
        <v>17</v>
      </c>
      <c r="I119" s="60">
        <f>IF((VLOOKUP($A119,'[1]data aktuální'!$A$1:$DI$10000,28,0))=0,"",(VLOOKUP($A119,'[1]data aktuální'!$A$1:$DI$10000,28,0)))</f>
        <v>3</v>
      </c>
      <c r="J119" s="60" t="str">
        <f>IF((VLOOKUP($A119,'[1]data aktuální'!$A$1:$DI$10000,29,0))=0,"",(VLOOKUP($A119,'[1]data aktuální'!$A$1:$DI$10000,29,0)))</f>
        <v/>
      </c>
      <c r="K119" s="60" t="str">
        <f>IF((VLOOKUP($A119,'[1]data aktuální'!$A$1:$DI$10000,30,0))=0,"",(VLOOKUP($A119,'[1]data aktuální'!$A$1:$DI$10000,30,0)))</f>
        <v/>
      </c>
      <c r="L119" s="60" t="str">
        <f>IF((VLOOKUP($A119,'[1]data aktuální'!$A$1:$DI$10000,32,0))=0,"",(VLOOKUP($A119,'[1]data aktuální'!$A$1:$DI$10000,32,0)))</f>
        <v/>
      </c>
      <c r="M119" s="60" t="str">
        <f>IF((VLOOKUP($A119,'[1]data aktuální'!$A$1:$DI$10000,33,0))=0,"",(VLOOKUP($A119,'[1]data aktuální'!$A$1:$DI$10000,33,0)))</f>
        <v/>
      </c>
      <c r="N119" s="60" t="str">
        <f>IF((VLOOKUP($A119,'[1]data aktuální'!$A$1:$DI$10000,34,0))=0,"",(VLOOKUP($A119,'[1]data aktuální'!$A$1:$DI$10000,34,0)))</f>
        <v/>
      </c>
      <c r="O119" s="60" t="str">
        <f>IF((VLOOKUP($A119,'[1]data aktuální'!$A$1:$DI$10000,35,0))=0,"",(VLOOKUP($A119,'[1]data aktuální'!$A$1:$DI$10000,35,0)))</f>
        <v/>
      </c>
      <c r="P119" s="60">
        <f>IF((VLOOKUP($A119,'[1]data aktuální'!$A$1:$DI$10000,37,0))=0,"",(VLOOKUP($A119,'[1]data aktuální'!$A$1:$DI$10000,37,0)))</f>
        <v>22</v>
      </c>
      <c r="Q119" s="60">
        <f>IF((VLOOKUP($A119,'[1]data aktuální'!$A$1:$DI$10000,38,0))=0,"",(VLOOKUP($A119,'[1]data aktuální'!$A$1:$DI$10000,38,0)))</f>
        <v>5</v>
      </c>
      <c r="R119" s="60" t="str">
        <f>IF((VLOOKUP($A119,'[1]data aktuální'!$A$1:$DI$10000,39,0))=0,"",(VLOOKUP($A119,'[1]data aktuální'!$A$1:$DI$10000,39,0)))</f>
        <v/>
      </c>
      <c r="S119" s="60" t="str">
        <f>IF((VLOOKUP($A119,'[1]data aktuální'!$A$1:$DI$10000,40,0))=0,"",(VLOOKUP($A119,'[1]data aktuální'!$A$1:$DI$10000,40,0)))</f>
        <v/>
      </c>
      <c r="T119" s="60">
        <f>IF((VLOOKUP($A119,'[1]data aktuální'!$A$1:$DI$10000,42,0))=0,"",(VLOOKUP($A119,'[1]data aktuální'!$A$1:$DI$10000,42,0)))</f>
        <v>30</v>
      </c>
      <c r="U119" s="60">
        <f>IF((VLOOKUP($A119,'[1]data aktuální'!$A$1:$DI$10000,43,0))=0,"",(VLOOKUP($A119,'[1]data aktuální'!$A$1:$DI$10000,43,0)))</f>
        <v>9</v>
      </c>
      <c r="V119" s="60" t="str">
        <f>IF((VLOOKUP($A119,'[1]data aktuální'!$A$1:$DI$10000,44,0))=0,"",(VLOOKUP($A119,'[1]data aktuální'!$A$1:$DI$10000,44,0)))</f>
        <v/>
      </c>
      <c r="W119" s="60" t="str">
        <f>IF((VLOOKUP($A119,'[1]data aktuální'!$A$1:$DI$10000,45,0))=0,"",(VLOOKUP($A119,'[1]data aktuální'!$A$1:$DI$10000,45,0)))</f>
        <v/>
      </c>
      <c r="X119" s="60">
        <f>IF((VLOOKUP($A119,'[1]data aktuální'!$A$1:$DI$10000,47,0))=0,"",(VLOOKUP($A119,'[1]data aktuální'!$A$1:$DI$10000,47,0)))</f>
        <v>12</v>
      </c>
      <c r="Y119" s="60" t="str">
        <f>IF((VLOOKUP($A119,'[1]data aktuální'!$A$1:$DI$10000,48,0))=0,"",(VLOOKUP($A119,'[1]data aktuální'!$A$1:$DI$10000,48,0)))</f>
        <v/>
      </c>
      <c r="Z119" s="60" t="str">
        <f>IF((VLOOKUP($A119,'[1]data aktuální'!$A$1:$DI$10000,49,0))=0,"",(VLOOKUP($A119,'[1]data aktuální'!$A$1:$DI$10000,49,0)))</f>
        <v/>
      </c>
      <c r="AA119" s="60" t="str">
        <f>IF((VLOOKUP($A119,'[1]data aktuální'!$A$1:$DI$10000,50,0))=0,"",(VLOOKUP($A119,'[1]data aktuální'!$A$1:$DI$10000,50,0)))</f>
        <v/>
      </c>
      <c r="AB119" s="60" t="str">
        <f>IF((VLOOKUP($A119,'[1]data aktuální'!$A$1:$DI$10000,52,0))=0,"",(VLOOKUP($A119,'[1]data aktuální'!$A$1:$DI$10000,52,0)))</f>
        <v/>
      </c>
      <c r="AC119" s="60" t="str">
        <f>IF((VLOOKUP($A119,'[1]data aktuální'!$A$1:$DI$10000,53,0))=0,"",(VLOOKUP($A119,'[1]data aktuální'!$A$1:$DI$10000,53,0)))</f>
        <v/>
      </c>
      <c r="AD119" s="60" t="str">
        <f>IF((VLOOKUP($A119,'[1]data aktuální'!$A$1:$DI$10000,54,0))=0,"",(VLOOKUP($A119,'[1]data aktuální'!$A$1:$DI$10000,54,0)))</f>
        <v/>
      </c>
      <c r="AE119" s="60" t="str">
        <f>IF((VLOOKUP($A119,'[1]data aktuální'!$A$1:$DI$10000,55,0))=0,"",(VLOOKUP($A119,'[1]data aktuální'!$A$1:$DI$10000,55,0)))</f>
        <v/>
      </c>
      <c r="AF119" s="60">
        <f>IF((VLOOKUP($A119,'[1]data aktuální'!$A$1:$DI$10000,57,0))=0,"",(VLOOKUP($A119,'[1]data aktuální'!$A$1:$DI$10000,57,0)))</f>
        <v>1</v>
      </c>
      <c r="AG119" s="60" t="str">
        <f>IF((VLOOKUP($A119,'[1]data aktuální'!$A$1:$DI$10000,58,0))=0,"",(VLOOKUP($A119,'[1]data aktuální'!$A$1:$DI$10000,58,0)))</f>
        <v/>
      </c>
      <c r="AH119" s="60" t="str">
        <f>IF((VLOOKUP($A119,'[1]data aktuální'!$A$1:$DI$10000,59,0))=0,"",(VLOOKUP($A119,'[1]data aktuální'!$A$1:$DI$10000,59,0)))</f>
        <v/>
      </c>
      <c r="AI119" s="60" t="str">
        <f>IF((VLOOKUP($A119,'[1]data aktuální'!$A$1:$DI$10000,60,0))=0,"",(VLOOKUP($A119,'[1]data aktuální'!$A$1:$DI$10000,60,0)))</f>
        <v/>
      </c>
      <c r="AJ119" s="60">
        <f>IF((VLOOKUP($A119,'[1]data aktuální'!$A$1:$DI$10000,62,0))=0,"",(VLOOKUP($A119,'[1]data aktuální'!$A$1:$DI$10000,62,0)))</f>
        <v>1</v>
      </c>
      <c r="AK119" s="60" t="str">
        <f>IF((VLOOKUP($A119,'[1]data aktuální'!$A$1:$DI$10000,63,0))=0,"",(VLOOKUP($A119,'[1]data aktuální'!$A$1:$DI$10000,63,0)))</f>
        <v/>
      </c>
      <c r="AL119" s="60" t="str">
        <f>IF((VLOOKUP($A119,'[1]data aktuální'!$A$1:$DI$10000,64,0))=0,"",(VLOOKUP($A119,'[1]data aktuální'!$A$1:$DI$10000,64,0)))</f>
        <v/>
      </c>
      <c r="AM119" s="60" t="str">
        <f>IF((VLOOKUP($A119,'[1]data aktuální'!$A$1:$DI$10000,65,0))=0,"",(VLOOKUP($A119,'[1]data aktuální'!$A$1:$DI$10000,65,0)))</f>
        <v/>
      </c>
      <c r="AN119" s="56" t="str">
        <f>VLOOKUP(A119,'[1]data aktuální'!$A$2:$DI$10000,113,0)</f>
        <v>5-10 tis.m3</v>
      </c>
    </row>
    <row r="120" spans="1:40" s="36" customFormat="1" x14ac:dyDescent="0.25">
      <c r="A120" s="36">
        <v>175</v>
      </c>
      <c r="B120" s="51" t="str">
        <f>(VLOOKUP($A120,'[1]data aktuální'!$A$1:$DI$10000,3,0))</f>
        <v>15054055</v>
      </c>
      <c r="C120" s="38" t="str">
        <f>(VLOOKUP($A120,'[1]data aktuální'!$A$1:$DI$10000,7,0))</f>
        <v>DREMO spol. s.r.o.</v>
      </c>
      <c r="D120" s="38" t="str">
        <f>IF((VLOOKUP($A120,'[1]data aktuální'!$A$1:$DI$10000,14,0))=0,"",(VLOOKUP($A120,'[1]data aktuální'!$A$1:$DI$10000,14,0)))</f>
        <v/>
      </c>
      <c r="E120" s="39">
        <f>(VLOOKUP($A120,'[1]data aktuální'!$A$1:$DI$10000,22,0))</f>
        <v>4000</v>
      </c>
      <c r="F120" s="39">
        <f>(VLOOKUP($A120,'[1]data aktuální'!$A$1:$DI$10000,23,0))</f>
        <v>4000</v>
      </c>
      <c r="G120" s="39">
        <f>(VLOOKUP($A120,'[1]data aktuální'!$A$1:$DI$10000,24,0))</f>
        <v>6500</v>
      </c>
      <c r="H120" s="40">
        <f>IF((VLOOKUP($A120,'[1]data aktuální'!$A$1:$DI$10000,27,0))=0,"",(VLOOKUP($A120,'[1]data aktuální'!$A$1:$DI$10000,27,0)))</f>
        <v>20</v>
      </c>
      <c r="I120" s="40">
        <f>IF((VLOOKUP($A120,'[1]data aktuální'!$A$1:$DI$10000,28,0))=0,"",(VLOOKUP($A120,'[1]data aktuální'!$A$1:$DI$10000,28,0)))</f>
        <v>25</v>
      </c>
      <c r="J120" s="40">
        <f>IF((VLOOKUP($A120,'[1]data aktuální'!$A$1:$DI$10000,29,0))=0,"",(VLOOKUP($A120,'[1]data aktuální'!$A$1:$DI$10000,29,0)))</f>
        <v>15</v>
      </c>
      <c r="K120" s="40">
        <f>IF((VLOOKUP($A120,'[1]data aktuální'!$A$1:$DI$10000,30,0))=0,"",(VLOOKUP($A120,'[1]data aktuální'!$A$1:$DI$10000,30,0)))</f>
        <v>10</v>
      </c>
      <c r="L120" s="40">
        <f>IF((VLOOKUP($A120,'[1]data aktuální'!$A$1:$DI$10000,32,0))=0,"",(VLOOKUP($A120,'[1]data aktuální'!$A$1:$DI$10000,32,0)))</f>
        <v>5</v>
      </c>
      <c r="M120" s="40">
        <f>IF((VLOOKUP($A120,'[1]data aktuální'!$A$1:$DI$10000,33,0))=0,"",(VLOOKUP($A120,'[1]data aktuální'!$A$1:$DI$10000,33,0)))</f>
        <v>5</v>
      </c>
      <c r="N120" s="40">
        <f>IF((VLOOKUP($A120,'[1]data aktuální'!$A$1:$DI$10000,34,0))=0,"",(VLOOKUP($A120,'[1]data aktuální'!$A$1:$DI$10000,34,0)))</f>
        <v>2.5</v>
      </c>
      <c r="O120" s="40">
        <f>IF((VLOOKUP($A120,'[1]data aktuální'!$A$1:$DI$10000,35,0))=0,"",(VLOOKUP($A120,'[1]data aktuální'!$A$1:$DI$10000,35,0)))</f>
        <v>2.5</v>
      </c>
      <c r="P120" s="40">
        <f>IF((VLOOKUP($A120,'[1]data aktuální'!$A$1:$DI$10000,37,0))=0,"",(VLOOKUP($A120,'[1]data aktuální'!$A$1:$DI$10000,37,0)))</f>
        <v>5</v>
      </c>
      <c r="Q120" s="40">
        <f>IF((VLOOKUP($A120,'[1]data aktuální'!$A$1:$DI$10000,38,0))=0,"",(VLOOKUP($A120,'[1]data aktuální'!$A$1:$DI$10000,38,0)))</f>
        <v>1</v>
      </c>
      <c r="R120" s="40">
        <f>IF((VLOOKUP($A120,'[1]data aktuální'!$A$1:$DI$10000,39,0))=0,"",(VLOOKUP($A120,'[1]data aktuální'!$A$1:$DI$10000,39,0)))</f>
        <v>1</v>
      </c>
      <c r="S120" s="40">
        <f>IF((VLOOKUP($A120,'[1]data aktuální'!$A$1:$DI$10000,40,0))=0,"",(VLOOKUP($A120,'[1]data aktuální'!$A$1:$DI$10000,40,0)))</f>
        <v>1</v>
      </c>
      <c r="T120" s="40">
        <f>IF((VLOOKUP($A120,'[1]data aktuální'!$A$1:$DI$10000,42,0))=0,"",(VLOOKUP($A120,'[1]data aktuální'!$A$1:$DI$10000,42,0)))</f>
        <v>0.35</v>
      </c>
      <c r="U120" s="40">
        <f>IF((VLOOKUP($A120,'[1]data aktuální'!$A$1:$DI$10000,43,0))=0,"",(VLOOKUP($A120,'[1]data aktuální'!$A$1:$DI$10000,43,0)))</f>
        <v>0.35</v>
      </c>
      <c r="V120" s="40">
        <f>IF((VLOOKUP($A120,'[1]data aktuální'!$A$1:$DI$10000,44,0))=0,"",(VLOOKUP($A120,'[1]data aktuální'!$A$1:$DI$10000,44,0)))</f>
        <v>0.35</v>
      </c>
      <c r="W120" s="40">
        <f>IF((VLOOKUP($A120,'[1]data aktuální'!$A$1:$DI$10000,45,0))=0,"",(VLOOKUP($A120,'[1]data aktuální'!$A$1:$DI$10000,45,0)))</f>
        <v>0.35</v>
      </c>
      <c r="X120" s="40">
        <f>IF((VLOOKUP($A120,'[1]data aktuální'!$A$1:$DI$10000,47,0))=0,"",(VLOOKUP($A120,'[1]data aktuální'!$A$1:$DI$10000,47,0)))</f>
        <v>0.35</v>
      </c>
      <c r="Y120" s="40">
        <f>IF((VLOOKUP($A120,'[1]data aktuální'!$A$1:$DI$10000,48,0))=0,"",(VLOOKUP($A120,'[1]data aktuální'!$A$1:$DI$10000,48,0)))</f>
        <v>0.35</v>
      </c>
      <c r="Z120" s="40">
        <f>IF((VLOOKUP($A120,'[1]data aktuální'!$A$1:$DI$10000,49,0))=0,"",(VLOOKUP($A120,'[1]data aktuální'!$A$1:$DI$10000,49,0)))</f>
        <v>0.35</v>
      </c>
      <c r="AA120" s="40">
        <f>IF((VLOOKUP($A120,'[1]data aktuální'!$A$1:$DI$10000,50,0))=0,"",(VLOOKUP($A120,'[1]data aktuální'!$A$1:$DI$10000,50,0)))</f>
        <v>0.35</v>
      </c>
      <c r="AB120" s="40">
        <f>IF((VLOOKUP($A120,'[1]data aktuální'!$A$1:$DI$10000,52,0))=0,"",(VLOOKUP($A120,'[1]data aktuální'!$A$1:$DI$10000,52,0)))</f>
        <v>0.35</v>
      </c>
      <c r="AC120" s="40">
        <f>IF((VLOOKUP($A120,'[1]data aktuální'!$A$1:$DI$10000,53,0))=0,"",(VLOOKUP($A120,'[1]data aktuální'!$A$1:$DI$10000,53,0)))</f>
        <v>0.35</v>
      </c>
      <c r="AD120" s="40">
        <f>IF((VLOOKUP($A120,'[1]data aktuální'!$A$1:$DI$10000,54,0))=0,"",(VLOOKUP($A120,'[1]data aktuální'!$A$1:$DI$10000,54,0)))</f>
        <v>0.35</v>
      </c>
      <c r="AE120" s="40">
        <f>IF((VLOOKUP($A120,'[1]data aktuální'!$A$1:$DI$10000,55,0))=0,"",(VLOOKUP($A120,'[1]data aktuální'!$A$1:$DI$10000,55,0)))</f>
        <v>0.35</v>
      </c>
      <c r="AF120" s="40">
        <f>IF((VLOOKUP($A120,'[1]data aktuální'!$A$1:$DI$10000,57,0))=0,"",(VLOOKUP($A120,'[1]data aktuální'!$A$1:$DI$10000,57,0)))</f>
        <v>0.35</v>
      </c>
      <c r="AG120" s="40">
        <f>IF((VLOOKUP($A120,'[1]data aktuální'!$A$1:$DI$10000,58,0))=0,"",(VLOOKUP($A120,'[1]data aktuální'!$A$1:$DI$10000,58,0)))</f>
        <v>0.35</v>
      </c>
      <c r="AH120" s="40">
        <f>IF((VLOOKUP($A120,'[1]data aktuální'!$A$1:$DI$10000,59,0))=0,"",(VLOOKUP($A120,'[1]data aktuální'!$A$1:$DI$10000,59,0)))</f>
        <v>0.35</v>
      </c>
      <c r="AI120" s="40">
        <f>IF((VLOOKUP($A120,'[1]data aktuální'!$A$1:$DI$10000,60,0))=0,"",(VLOOKUP($A120,'[1]data aktuální'!$A$1:$DI$10000,60,0)))</f>
        <v>0.35</v>
      </c>
      <c r="AJ120" s="40">
        <f>IF((VLOOKUP($A120,'[1]data aktuální'!$A$1:$DI$10000,62,0))=0,"",(VLOOKUP($A120,'[1]data aktuální'!$A$1:$DI$10000,62,0)))</f>
        <v>0.35</v>
      </c>
      <c r="AK120" s="40">
        <f>IF((VLOOKUP($A120,'[1]data aktuální'!$A$1:$DI$10000,63,0))=0,"",(VLOOKUP($A120,'[1]data aktuální'!$A$1:$DI$10000,63,0)))</f>
        <v>0.35</v>
      </c>
      <c r="AL120" s="40">
        <f>IF((VLOOKUP($A120,'[1]data aktuální'!$A$1:$DI$10000,64,0))=0,"",(VLOOKUP($A120,'[1]data aktuální'!$A$1:$DI$10000,64,0)))</f>
        <v>0.35</v>
      </c>
      <c r="AM120" s="40">
        <f>IF((VLOOKUP($A120,'[1]data aktuální'!$A$1:$DI$10000,65,0))=0,"",(VLOOKUP($A120,'[1]data aktuální'!$A$1:$DI$10000,65,0)))</f>
        <v>0.35</v>
      </c>
      <c r="AN120" s="38" t="str">
        <f>VLOOKUP(A120,'[1]data aktuální'!$A$2:$DI$10000,113,0)</f>
        <v>5-10 tis.m3</v>
      </c>
    </row>
    <row r="121" spans="1:40" x14ac:dyDescent="0.25">
      <c r="A121" s="74">
        <v>220</v>
      </c>
      <c r="B121" s="52" t="str">
        <f>(VLOOKUP($A121,'[1]data aktuální'!$A$1:$DI$10000,3,0))</f>
        <v>26511008</v>
      </c>
      <c r="C121" s="33" t="str">
        <f>(VLOOKUP($A121,'[1]data aktuální'!$A$1:$DI$10000,7,0))</f>
        <v>ESCO OAK SAWMILL s.r.o.</v>
      </c>
      <c r="D121" s="33" t="str">
        <f>IF((VLOOKUP($A121,'[1]data aktuální'!$A$1:$DI$10000,14,0))=0,"",(VLOOKUP($A121,'[1]data aktuální'!$A$1:$DI$10000,14,0)))</f>
        <v/>
      </c>
      <c r="E121" s="34">
        <f>(VLOOKUP($A121,'[1]data aktuální'!$A$1:$DI$10000,22,0))</f>
        <v>8000</v>
      </c>
      <c r="F121" s="34">
        <f>(VLOOKUP($A121,'[1]data aktuální'!$A$1:$DI$10000,23,0))</f>
        <v>7400</v>
      </c>
      <c r="G121" s="34">
        <f>(VLOOKUP($A121,'[1]data aktuální'!$A$1:$DI$10000,24,0))</f>
        <v>6500</v>
      </c>
      <c r="H121" s="35" t="str">
        <f>IF((VLOOKUP($A121,'[1]data aktuální'!$A$1:$DI$10000,27,0))=0,"",(VLOOKUP($A121,'[1]data aktuální'!$A$1:$DI$10000,27,0)))</f>
        <v/>
      </c>
      <c r="I121" s="35" t="str">
        <f>IF((VLOOKUP($A121,'[1]data aktuální'!$A$1:$DI$10000,28,0))=0,"",(VLOOKUP($A121,'[1]data aktuální'!$A$1:$DI$10000,28,0)))</f>
        <v/>
      </c>
      <c r="J121" s="35" t="str">
        <f>IF((VLOOKUP($A121,'[1]data aktuální'!$A$1:$DI$10000,29,0))=0,"",(VLOOKUP($A121,'[1]data aktuální'!$A$1:$DI$10000,29,0)))</f>
        <v/>
      </c>
      <c r="K121" s="35" t="str">
        <f>IF((VLOOKUP($A121,'[1]data aktuální'!$A$1:$DI$10000,30,0))=0,"",(VLOOKUP($A121,'[1]data aktuální'!$A$1:$DI$10000,30,0)))</f>
        <v/>
      </c>
      <c r="L121" s="35" t="str">
        <f>IF((VLOOKUP($A121,'[1]data aktuální'!$A$1:$DI$10000,32,0))=0,"",(VLOOKUP($A121,'[1]data aktuální'!$A$1:$DI$10000,32,0)))</f>
        <v/>
      </c>
      <c r="M121" s="35" t="str">
        <f>IF((VLOOKUP($A121,'[1]data aktuální'!$A$1:$DI$10000,33,0))=0,"",(VLOOKUP($A121,'[1]data aktuální'!$A$1:$DI$10000,33,0)))</f>
        <v/>
      </c>
      <c r="N121" s="35" t="str">
        <f>IF((VLOOKUP($A121,'[1]data aktuální'!$A$1:$DI$10000,34,0))=0,"",(VLOOKUP($A121,'[1]data aktuální'!$A$1:$DI$10000,34,0)))</f>
        <v/>
      </c>
      <c r="O121" s="35" t="str">
        <f>IF((VLOOKUP($A121,'[1]data aktuální'!$A$1:$DI$10000,35,0))=0,"",(VLOOKUP($A121,'[1]data aktuální'!$A$1:$DI$10000,35,0)))</f>
        <v/>
      </c>
      <c r="P121" s="35" t="str">
        <f>IF((VLOOKUP($A121,'[1]data aktuální'!$A$1:$DI$10000,37,0))=0,"",(VLOOKUP($A121,'[1]data aktuální'!$A$1:$DI$10000,37,0)))</f>
        <v/>
      </c>
      <c r="Q121" s="35" t="str">
        <f>IF((VLOOKUP($A121,'[1]data aktuální'!$A$1:$DI$10000,38,0))=0,"",(VLOOKUP($A121,'[1]data aktuální'!$A$1:$DI$10000,38,0)))</f>
        <v/>
      </c>
      <c r="R121" s="35" t="str">
        <f>IF((VLOOKUP($A121,'[1]data aktuální'!$A$1:$DI$10000,39,0))=0,"",(VLOOKUP($A121,'[1]data aktuální'!$A$1:$DI$10000,39,0)))</f>
        <v/>
      </c>
      <c r="S121" s="35" t="str">
        <f>IF((VLOOKUP($A121,'[1]data aktuální'!$A$1:$DI$10000,40,0))=0,"",(VLOOKUP($A121,'[1]data aktuální'!$A$1:$DI$10000,40,0)))</f>
        <v/>
      </c>
      <c r="T121" s="35" t="str">
        <f>IF((VLOOKUP($A121,'[1]data aktuální'!$A$1:$DI$10000,42,0))=0,"",(VLOOKUP($A121,'[1]data aktuální'!$A$1:$DI$10000,42,0)))</f>
        <v/>
      </c>
      <c r="U121" s="35" t="str">
        <f>IF((VLOOKUP($A121,'[1]data aktuální'!$A$1:$DI$10000,43,0))=0,"",(VLOOKUP($A121,'[1]data aktuální'!$A$1:$DI$10000,43,0)))</f>
        <v/>
      </c>
      <c r="V121" s="35" t="str">
        <f>IF((VLOOKUP($A121,'[1]data aktuální'!$A$1:$DI$10000,44,0))=0,"",(VLOOKUP($A121,'[1]data aktuální'!$A$1:$DI$10000,44,0)))</f>
        <v/>
      </c>
      <c r="W121" s="35" t="str">
        <f>IF((VLOOKUP($A121,'[1]data aktuální'!$A$1:$DI$10000,45,0))=0,"",(VLOOKUP($A121,'[1]data aktuální'!$A$1:$DI$10000,45,0)))</f>
        <v/>
      </c>
      <c r="X121" s="35">
        <f>IF((VLOOKUP($A121,'[1]data aktuální'!$A$1:$DI$10000,47,0))=0,"",(VLOOKUP($A121,'[1]data aktuální'!$A$1:$DI$10000,47,0)))</f>
        <v>100</v>
      </c>
      <c r="Y121" s="35" t="str">
        <f>IF((VLOOKUP($A121,'[1]data aktuální'!$A$1:$DI$10000,48,0))=0,"",(VLOOKUP($A121,'[1]data aktuální'!$A$1:$DI$10000,48,0)))</f>
        <v/>
      </c>
      <c r="Z121" s="35" t="str">
        <f>IF((VLOOKUP($A121,'[1]data aktuální'!$A$1:$DI$10000,49,0))=0,"",(VLOOKUP($A121,'[1]data aktuální'!$A$1:$DI$10000,49,0)))</f>
        <v/>
      </c>
      <c r="AA121" s="35" t="str">
        <f>IF((VLOOKUP($A121,'[1]data aktuální'!$A$1:$DI$10000,50,0))=0,"",(VLOOKUP($A121,'[1]data aktuální'!$A$1:$DI$10000,50,0)))</f>
        <v/>
      </c>
      <c r="AB121" s="35" t="str">
        <f>IF((VLOOKUP($A121,'[1]data aktuální'!$A$1:$DI$10000,52,0))=0,"",(VLOOKUP($A121,'[1]data aktuální'!$A$1:$DI$10000,52,0)))</f>
        <v/>
      </c>
      <c r="AC121" s="35" t="str">
        <f>IF((VLOOKUP($A121,'[1]data aktuální'!$A$1:$DI$10000,53,0))=0,"",(VLOOKUP($A121,'[1]data aktuální'!$A$1:$DI$10000,53,0)))</f>
        <v/>
      </c>
      <c r="AD121" s="35" t="str">
        <f>IF((VLOOKUP($A121,'[1]data aktuální'!$A$1:$DI$10000,54,0))=0,"",(VLOOKUP($A121,'[1]data aktuální'!$A$1:$DI$10000,54,0)))</f>
        <v/>
      </c>
      <c r="AE121" s="35" t="str">
        <f>IF((VLOOKUP($A121,'[1]data aktuální'!$A$1:$DI$10000,55,0))=0,"",(VLOOKUP($A121,'[1]data aktuální'!$A$1:$DI$10000,55,0)))</f>
        <v/>
      </c>
      <c r="AF121" s="35" t="str">
        <f>IF((VLOOKUP($A121,'[1]data aktuální'!$A$1:$DI$10000,57,0))=0,"",(VLOOKUP($A121,'[1]data aktuální'!$A$1:$DI$10000,57,0)))</f>
        <v/>
      </c>
      <c r="AG121" s="35" t="str">
        <f>IF((VLOOKUP($A121,'[1]data aktuální'!$A$1:$DI$10000,58,0))=0,"",(VLOOKUP($A121,'[1]data aktuální'!$A$1:$DI$10000,58,0)))</f>
        <v/>
      </c>
      <c r="AH121" s="35" t="str">
        <f>IF((VLOOKUP($A121,'[1]data aktuální'!$A$1:$DI$10000,59,0))=0,"",(VLOOKUP($A121,'[1]data aktuální'!$A$1:$DI$10000,59,0)))</f>
        <v/>
      </c>
      <c r="AI121" s="35" t="str">
        <f>IF((VLOOKUP($A121,'[1]data aktuální'!$A$1:$DI$10000,60,0))=0,"",(VLOOKUP($A121,'[1]data aktuální'!$A$1:$DI$10000,60,0)))</f>
        <v/>
      </c>
      <c r="AJ121" s="35" t="str">
        <f>IF((VLOOKUP($A121,'[1]data aktuální'!$A$1:$DI$10000,62,0))=0,"",(VLOOKUP($A121,'[1]data aktuální'!$A$1:$DI$10000,62,0)))</f>
        <v/>
      </c>
      <c r="AK121" s="35" t="str">
        <f>IF((VLOOKUP($A121,'[1]data aktuální'!$A$1:$DI$10000,63,0))=0,"",(VLOOKUP($A121,'[1]data aktuální'!$A$1:$DI$10000,63,0)))</f>
        <v/>
      </c>
      <c r="AL121" s="35" t="str">
        <f>IF((VLOOKUP($A121,'[1]data aktuální'!$A$1:$DI$10000,64,0))=0,"",(VLOOKUP($A121,'[1]data aktuální'!$A$1:$DI$10000,64,0)))</f>
        <v/>
      </c>
      <c r="AM121" s="35" t="str">
        <f>IF((VLOOKUP($A121,'[1]data aktuální'!$A$1:$DI$10000,65,0))=0,"",(VLOOKUP($A121,'[1]data aktuální'!$A$1:$DI$10000,65,0)))</f>
        <v/>
      </c>
      <c r="AN121" s="33" t="str">
        <f>VLOOKUP(A121,'[1]data aktuální'!$A$2:$DI$10000,113,0)</f>
        <v>5-10 tis.m3</v>
      </c>
    </row>
    <row r="122" spans="1:40" s="36" customFormat="1" x14ac:dyDescent="0.25">
      <c r="A122" s="36">
        <v>666</v>
      </c>
      <c r="B122" s="51">
        <f>(VLOOKUP($A122,'[1]data aktuální'!$A$1:$DI$10000,3,0))</f>
        <v>15523756</v>
      </c>
      <c r="C122" s="38" t="str">
        <f>(VLOOKUP($A122,'[1]data aktuální'!$A$1:$DI$10000,7,0))</f>
        <v>Alois Kawulok</v>
      </c>
      <c r="D122" s="38" t="str">
        <f>IF((VLOOKUP($A122,'[1]data aktuální'!$A$1:$DI$10000,14,0))=0,"",(VLOOKUP($A122,'[1]data aktuální'!$A$1:$DI$10000,14,0)))</f>
        <v>Provozovna pily Kawulok</v>
      </c>
      <c r="E122" s="39">
        <f>(VLOOKUP($A122,'[1]data aktuální'!$A$1:$DI$10000,22,0))</f>
        <v>6290</v>
      </c>
      <c r="F122" s="39">
        <f>(VLOOKUP($A122,'[1]data aktuální'!$A$1:$DI$10000,23,0))</f>
        <v>6350</v>
      </c>
      <c r="G122" s="39">
        <f>(VLOOKUP($A122,'[1]data aktuální'!$A$1:$DI$10000,24,0))</f>
        <v>6205</v>
      </c>
      <c r="H122" s="40">
        <f>IF((VLOOKUP($A122,'[1]data aktuální'!$A$1:$DI$10000,27,0))=0,"",(VLOOKUP($A122,'[1]data aktuální'!$A$1:$DI$10000,27,0)))</f>
        <v>65</v>
      </c>
      <c r="I122" s="40">
        <f>IF((VLOOKUP($A122,'[1]data aktuální'!$A$1:$DI$10000,28,0))=0,"",(VLOOKUP($A122,'[1]data aktuální'!$A$1:$DI$10000,28,0)))</f>
        <v>5</v>
      </c>
      <c r="J122" s="40" t="str">
        <f>IF((VLOOKUP($A122,'[1]data aktuální'!$A$1:$DI$10000,29,0))=0,"",(VLOOKUP($A122,'[1]data aktuální'!$A$1:$DI$10000,29,0)))</f>
        <v/>
      </c>
      <c r="K122" s="40" t="str">
        <f>IF((VLOOKUP($A122,'[1]data aktuální'!$A$1:$DI$10000,30,0))=0,"",(VLOOKUP($A122,'[1]data aktuální'!$A$1:$DI$10000,30,0)))</f>
        <v/>
      </c>
      <c r="L122" s="40" t="str">
        <f>IF((VLOOKUP($A122,'[1]data aktuální'!$A$1:$DI$10000,32,0))=0,"",(VLOOKUP($A122,'[1]data aktuální'!$A$1:$DI$10000,32,0)))</f>
        <v/>
      </c>
      <c r="M122" s="40" t="str">
        <f>IF((VLOOKUP($A122,'[1]data aktuální'!$A$1:$DI$10000,33,0))=0,"",(VLOOKUP($A122,'[1]data aktuální'!$A$1:$DI$10000,33,0)))</f>
        <v/>
      </c>
      <c r="N122" s="40" t="str">
        <f>IF((VLOOKUP($A122,'[1]data aktuální'!$A$1:$DI$10000,34,0))=0,"",(VLOOKUP($A122,'[1]data aktuální'!$A$1:$DI$10000,34,0)))</f>
        <v/>
      </c>
      <c r="O122" s="40" t="str">
        <f>IF((VLOOKUP($A122,'[1]data aktuální'!$A$1:$DI$10000,35,0))=0,"",(VLOOKUP($A122,'[1]data aktuální'!$A$1:$DI$10000,35,0)))</f>
        <v/>
      </c>
      <c r="P122" s="40">
        <f>IF((VLOOKUP($A122,'[1]data aktuální'!$A$1:$DI$10000,37,0))=0,"",(VLOOKUP($A122,'[1]data aktuální'!$A$1:$DI$10000,37,0)))</f>
        <v>5</v>
      </c>
      <c r="Q122" s="40" t="str">
        <f>IF((VLOOKUP($A122,'[1]data aktuální'!$A$1:$DI$10000,38,0))=0,"",(VLOOKUP($A122,'[1]data aktuální'!$A$1:$DI$10000,38,0)))</f>
        <v/>
      </c>
      <c r="R122" s="40" t="str">
        <f>IF((VLOOKUP($A122,'[1]data aktuální'!$A$1:$DI$10000,39,0))=0,"",(VLOOKUP($A122,'[1]data aktuální'!$A$1:$DI$10000,39,0)))</f>
        <v/>
      </c>
      <c r="S122" s="40" t="str">
        <f>IF((VLOOKUP($A122,'[1]data aktuální'!$A$1:$DI$10000,40,0))=0,"",(VLOOKUP($A122,'[1]data aktuální'!$A$1:$DI$10000,40,0)))</f>
        <v/>
      </c>
      <c r="T122" s="40">
        <f>IF((VLOOKUP($A122,'[1]data aktuální'!$A$1:$DI$10000,42,0))=0,"",(VLOOKUP($A122,'[1]data aktuální'!$A$1:$DI$10000,42,0)))</f>
        <v>15</v>
      </c>
      <c r="U122" s="40">
        <f>IF((VLOOKUP($A122,'[1]data aktuální'!$A$1:$DI$10000,43,0))=0,"",(VLOOKUP($A122,'[1]data aktuální'!$A$1:$DI$10000,43,0)))</f>
        <v>5</v>
      </c>
      <c r="V122" s="40" t="str">
        <f>IF((VLOOKUP($A122,'[1]data aktuální'!$A$1:$DI$10000,44,0))=0,"",(VLOOKUP($A122,'[1]data aktuální'!$A$1:$DI$10000,44,0)))</f>
        <v/>
      </c>
      <c r="W122" s="40" t="str">
        <f>IF((VLOOKUP($A122,'[1]data aktuální'!$A$1:$DI$10000,45,0))=0,"",(VLOOKUP($A122,'[1]data aktuální'!$A$1:$DI$10000,45,0)))</f>
        <v/>
      </c>
      <c r="X122" s="40">
        <f>IF((VLOOKUP($A122,'[1]data aktuální'!$A$1:$DI$10000,47,0))=0,"",(VLOOKUP($A122,'[1]data aktuální'!$A$1:$DI$10000,47,0)))</f>
        <v>5</v>
      </c>
      <c r="Y122" s="40" t="str">
        <f>IF((VLOOKUP($A122,'[1]data aktuální'!$A$1:$DI$10000,48,0))=0,"",(VLOOKUP($A122,'[1]data aktuální'!$A$1:$DI$10000,48,0)))</f>
        <v/>
      </c>
      <c r="Z122" s="40" t="str">
        <f>IF((VLOOKUP($A122,'[1]data aktuální'!$A$1:$DI$10000,49,0))=0,"",(VLOOKUP($A122,'[1]data aktuální'!$A$1:$DI$10000,49,0)))</f>
        <v/>
      </c>
      <c r="AA122" s="40" t="str">
        <f>IF((VLOOKUP($A122,'[1]data aktuální'!$A$1:$DI$10000,50,0))=0,"",(VLOOKUP($A122,'[1]data aktuální'!$A$1:$DI$10000,50,0)))</f>
        <v/>
      </c>
      <c r="AB122" s="40" t="str">
        <f>IF((VLOOKUP($A122,'[1]data aktuální'!$A$1:$DI$10000,52,0))=0,"",(VLOOKUP($A122,'[1]data aktuální'!$A$1:$DI$10000,52,0)))</f>
        <v/>
      </c>
      <c r="AC122" s="40" t="str">
        <f>IF((VLOOKUP($A122,'[1]data aktuální'!$A$1:$DI$10000,53,0))=0,"",(VLOOKUP($A122,'[1]data aktuální'!$A$1:$DI$10000,53,0)))</f>
        <v/>
      </c>
      <c r="AD122" s="40" t="str">
        <f>IF((VLOOKUP($A122,'[1]data aktuální'!$A$1:$DI$10000,54,0))=0,"",(VLOOKUP($A122,'[1]data aktuální'!$A$1:$DI$10000,54,0)))</f>
        <v/>
      </c>
      <c r="AE122" s="40" t="str">
        <f>IF((VLOOKUP($A122,'[1]data aktuální'!$A$1:$DI$10000,55,0))=0,"",(VLOOKUP($A122,'[1]data aktuální'!$A$1:$DI$10000,55,0)))</f>
        <v/>
      </c>
      <c r="AF122" s="40" t="str">
        <f>IF((VLOOKUP($A122,'[1]data aktuální'!$A$1:$DI$10000,57,0))=0,"",(VLOOKUP($A122,'[1]data aktuální'!$A$1:$DI$10000,57,0)))</f>
        <v/>
      </c>
      <c r="AG122" s="40" t="str">
        <f>IF((VLOOKUP($A122,'[1]data aktuální'!$A$1:$DI$10000,58,0))=0,"",(VLOOKUP($A122,'[1]data aktuální'!$A$1:$DI$10000,58,0)))</f>
        <v/>
      </c>
      <c r="AH122" s="40" t="str">
        <f>IF((VLOOKUP($A122,'[1]data aktuální'!$A$1:$DI$10000,59,0))=0,"",(VLOOKUP($A122,'[1]data aktuální'!$A$1:$DI$10000,59,0)))</f>
        <v/>
      </c>
      <c r="AI122" s="40" t="str">
        <f>IF((VLOOKUP($A122,'[1]data aktuální'!$A$1:$DI$10000,60,0))=0,"",(VLOOKUP($A122,'[1]data aktuální'!$A$1:$DI$10000,60,0)))</f>
        <v/>
      </c>
      <c r="AJ122" s="40" t="str">
        <f>IF((VLOOKUP($A122,'[1]data aktuální'!$A$1:$DI$10000,62,0))=0,"",(VLOOKUP($A122,'[1]data aktuální'!$A$1:$DI$10000,62,0)))</f>
        <v/>
      </c>
      <c r="AK122" s="40" t="str">
        <f>IF((VLOOKUP($A122,'[1]data aktuální'!$A$1:$DI$10000,63,0))=0,"",(VLOOKUP($A122,'[1]data aktuální'!$A$1:$DI$10000,63,0)))</f>
        <v/>
      </c>
      <c r="AL122" s="40" t="str">
        <f>IF((VLOOKUP($A122,'[1]data aktuální'!$A$1:$DI$10000,64,0))=0,"",(VLOOKUP($A122,'[1]data aktuální'!$A$1:$DI$10000,64,0)))</f>
        <v/>
      </c>
      <c r="AM122" s="40" t="str">
        <f>IF((VLOOKUP($A122,'[1]data aktuální'!$A$1:$DI$10000,65,0))=0,"",(VLOOKUP($A122,'[1]data aktuální'!$A$1:$DI$10000,65,0)))</f>
        <v/>
      </c>
      <c r="AN122" s="38" t="str">
        <f>VLOOKUP(A122,'[1]data aktuální'!$A$2:$DI$10000,113,0)</f>
        <v>5-10 tis.m3</v>
      </c>
    </row>
    <row r="123" spans="1:40" x14ac:dyDescent="0.25">
      <c r="A123" s="74">
        <v>662</v>
      </c>
      <c r="B123" s="52">
        <f>(VLOOKUP($A123,'[1]data aktuální'!$A$1:$DI$10000,3,0))</f>
        <v>28748395</v>
      </c>
      <c r="C123" s="33" t="str">
        <f>(VLOOKUP($A123,'[1]data aktuální'!$A$1:$DI$10000,7,0))</f>
        <v>K-DAST s.r.o.</v>
      </c>
      <c r="D123" s="33" t="str">
        <f>IF((VLOOKUP($A123,'[1]data aktuální'!$A$1:$DI$10000,14,0))=0,"",(VLOOKUP($A123,'[1]data aktuální'!$A$1:$DI$10000,14,0)))</f>
        <v>Pila Jimlín</v>
      </c>
      <c r="E123" s="34">
        <f>(VLOOKUP($A123,'[1]data aktuální'!$A$1:$DI$10000,22,0))</f>
        <v>7500</v>
      </c>
      <c r="F123" s="34">
        <f>(VLOOKUP($A123,'[1]data aktuální'!$A$1:$DI$10000,23,0))</f>
        <v>6200</v>
      </c>
      <c r="G123" s="34">
        <f>(VLOOKUP($A123,'[1]data aktuální'!$A$1:$DI$10000,24,0))</f>
        <v>6200</v>
      </c>
      <c r="H123" s="35">
        <f>IF((VLOOKUP($A123,'[1]data aktuální'!$A$1:$DI$10000,27,0))=0,"",(VLOOKUP($A123,'[1]data aktuální'!$A$1:$DI$10000,27,0)))</f>
        <v>20</v>
      </c>
      <c r="I123" s="35">
        <f>IF((VLOOKUP($A123,'[1]data aktuální'!$A$1:$DI$10000,28,0))=0,"",(VLOOKUP($A123,'[1]data aktuální'!$A$1:$DI$10000,28,0)))</f>
        <v>50</v>
      </c>
      <c r="J123" s="35" t="str">
        <f>IF((VLOOKUP($A123,'[1]data aktuální'!$A$1:$DI$10000,29,0))=0,"",(VLOOKUP($A123,'[1]data aktuální'!$A$1:$DI$10000,29,0)))</f>
        <v/>
      </c>
      <c r="K123" s="35">
        <f>IF((VLOOKUP($A123,'[1]data aktuální'!$A$1:$DI$10000,30,0))=0,"",(VLOOKUP($A123,'[1]data aktuální'!$A$1:$DI$10000,30,0)))</f>
        <v>20</v>
      </c>
      <c r="L123" s="35" t="str">
        <f>IF((VLOOKUP($A123,'[1]data aktuální'!$A$1:$DI$10000,32,0))=0,"",(VLOOKUP($A123,'[1]data aktuální'!$A$1:$DI$10000,32,0)))</f>
        <v/>
      </c>
      <c r="M123" s="35" t="str">
        <f>IF((VLOOKUP($A123,'[1]data aktuální'!$A$1:$DI$10000,33,0))=0,"",(VLOOKUP($A123,'[1]data aktuální'!$A$1:$DI$10000,33,0)))</f>
        <v/>
      </c>
      <c r="N123" s="35" t="str">
        <f>IF((VLOOKUP($A123,'[1]data aktuální'!$A$1:$DI$10000,34,0))=0,"",(VLOOKUP($A123,'[1]data aktuální'!$A$1:$DI$10000,34,0)))</f>
        <v/>
      </c>
      <c r="O123" s="35" t="str">
        <f>IF((VLOOKUP($A123,'[1]data aktuální'!$A$1:$DI$10000,35,0))=0,"",(VLOOKUP($A123,'[1]data aktuální'!$A$1:$DI$10000,35,0)))</f>
        <v/>
      </c>
      <c r="P123" s="35" t="str">
        <f>IF((VLOOKUP($A123,'[1]data aktuální'!$A$1:$DI$10000,37,0))=0,"",(VLOOKUP($A123,'[1]data aktuální'!$A$1:$DI$10000,37,0)))</f>
        <v/>
      </c>
      <c r="Q123" s="35" t="str">
        <f>IF((VLOOKUP($A123,'[1]data aktuální'!$A$1:$DI$10000,38,0))=0,"",(VLOOKUP($A123,'[1]data aktuální'!$A$1:$DI$10000,38,0)))</f>
        <v/>
      </c>
      <c r="R123" s="35" t="str">
        <f>IF((VLOOKUP($A123,'[1]data aktuální'!$A$1:$DI$10000,39,0))=0,"",(VLOOKUP($A123,'[1]data aktuální'!$A$1:$DI$10000,39,0)))</f>
        <v/>
      </c>
      <c r="S123" s="35" t="str">
        <f>IF((VLOOKUP($A123,'[1]data aktuální'!$A$1:$DI$10000,40,0))=0,"",(VLOOKUP($A123,'[1]data aktuální'!$A$1:$DI$10000,40,0)))</f>
        <v/>
      </c>
      <c r="T123" s="35" t="str">
        <f>IF((VLOOKUP($A123,'[1]data aktuální'!$A$1:$DI$10000,42,0))=0,"",(VLOOKUP($A123,'[1]data aktuální'!$A$1:$DI$10000,42,0)))</f>
        <v/>
      </c>
      <c r="U123" s="35" t="str">
        <f>IF((VLOOKUP($A123,'[1]data aktuální'!$A$1:$DI$10000,43,0))=0,"",(VLOOKUP($A123,'[1]data aktuální'!$A$1:$DI$10000,43,0)))</f>
        <v/>
      </c>
      <c r="V123" s="35" t="str">
        <f>IF((VLOOKUP($A123,'[1]data aktuální'!$A$1:$DI$10000,44,0))=0,"",(VLOOKUP($A123,'[1]data aktuální'!$A$1:$DI$10000,44,0)))</f>
        <v/>
      </c>
      <c r="W123" s="35" t="str">
        <f>IF((VLOOKUP($A123,'[1]data aktuální'!$A$1:$DI$10000,45,0))=0,"",(VLOOKUP($A123,'[1]data aktuální'!$A$1:$DI$10000,45,0)))</f>
        <v/>
      </c>
      <c r="X123" s="35" t="str">
        <f>IF((VLOOKUP($A123,'[1]data aktuální'!$A$1:$DI$10000,47,0))=0,"",(VLOOKUP($A123,'[1]data aktuální'!$A$1:$DI$10000,47,0)))</f>
        <v/>
      </c>
      <c r="Y123" s="35" t="str">
        <f>IF((VLOOKUP($A123,'[1]data aktuální'!$A$1:$DI$10000,48,0))=0,"",(VLOOKUP($A123,'[1]data aktuální'!$A$1:$DI$10000,48,0)))</f>
        <v/>
      </c>
      <c r="Z123" s="35" t="str">
        <f>IF((VLOOKUP($A123,'[1]data aktuální'!$A$1:$DI$10000,49,0))=0,"",(VLOOKUP($A123,'[1]data aktuální'!$A$1:$DI$10000,49,0)))</f>
        <v/>
      </c>
      <c r="AA123" s="35" t="str">
        <f>IF((VLOOKUP($A123,'[1]data aktuální'!$A$1:$DI$10000,50,0))=0,"",(VLOOKUP($A123,'[1]data aktuální'!$A$1:$DI$10000,50,0)))</f>
        <v/>
      </c>
      <c r="AB123" s="35" t="str">
        <f>IF((VLOOKUP($A123,'[1]data aktuální'!$A$1:$DI$10000,52,0))=0,"",(VLOOKUP($A123,'[1]data aktuální'!$A$1:$DI$10000,52,0)))</f>
        <v/>
      </c>
      <c r="AC123" s="35" t="str">
        <f>IF((VLOOKUP($A123,'[1]data aktuální'!$A$1:$DI$10000,53,0))=0,"",(VLOOKUP($A123,'[1]data aktuální'!$A$1:$DI$10000,53,0)))</f>
        <v/>
      </c>
      <c r="AD123" s="35" t="str">
        <f>IF((VLOOKUP($A123,'[1]data aktuální'!$A$1:$DI$10000,54,0))=0,"",(VLOOKUP($A123,'[1]data aktuální'!$A$1:$DI$10000,54,0)))</f>
        <v/>
      </c>
      <c r="AE123" s="35" t="str">
        <f>IF((VLOOKUP($A123,'[1]data aktuální'!$A$1:$DI$10000,55,0))=0,"",(VLOOKUP($A123,'[1]data aktuální'!$A$1:$DI$10000,55,0)))</f>
        <v/>
      </c>
      <c r="AF123" s="35" t="str">
        <f>IF((VLOOKUP($A123,'[1]data aktuální'!$A$1:$DI$10000,57,0))=0,"",(VLOOKUP($A123,'[1]data aktuální'!$A$1:$DI$10000,57,0)))</f>
        <v/>
      </c>
      <c r="AG123" s="35" t="str">
        <f>IF((VLOOKUP($A123,'[1]data aktuální'!$A$1:$DI$10000,58,0))=0,"",(VLOOKUP($A123,'[1]data aktuální'!$A$1:$DI$10000,58,0)))</f>
        <v/>
      </c>
      <c r="AH123" s="35" t="str">
        <f>IF((VLOOKUP($A123,'[1]data aktuální'!$A$1:$DI$10000,59,0))=0,"",(VLOOKUP($A123,'[1]data aktuální'!$A$1:$DI$10000,59,0)))</f>
        <v/>
      </c>
      <c r="AI123" s="35" t="str">
        <f>IF((VLOOKUP($A123,'[1]data aktuální'!$A$1:$DI$10000,60,0))=0,"",(VLOOKUP($A123,'[1]data aktuální'!$A$1:$DI$10000,60,0)))</f>
        <v/>
      </c>
      <c r="AJ123" s="35">
        <f>IF((VLOOKUP($A123,'[1]data aktuální'!$A$1:$DI$10000,62,0))=0,"",(VLOOKUP($A123,'[1]data aktuální'!$A$1:$DI$10000,62,0)))</f>
        <v>10</v>
      </c>
      <c r="AK123" s="35" t="str">
        <f>IF((VLOOKUP($A123,'[1]data aktuální'!$A$1:$DI$10000,63,0))=0,"",(VLOOKUP($A123,'[1]data aktuální'!$A$1:$DI$10000,63,0)))</f>
        <v/>
      </c>
      <c r="AL123" s="35" t="str">
        <f>IF((VLOOKUP($A123,'[1]data aktuální'!$A$1:$DI$10000,64,0))=0,"",(VLOOKUP($A123,'[1]data aktuální'!$A$1:$DI$10000,64,0)))</f>
        <v/>
      </c>
      <c r="AM123" s="35" t="str">
        <f>IF((VLOOKUP($A123,'[1]data aktuální'!$A$1:$DI$10000,65,0))=0,"",(VLOOKUP($A123,'[1]data aktuální'!$A$1:$DI$10000,65,0)))</f>
        <v/>
      </c>
      <c r="AN123" s="33" t="str">
        <f>VLOOKUP(A123,'[1]data aktuální'!$A$2:$DI$10000,113,0)</f>
        <v>5-10 tis.m3</v>
      </c>
    </row>
    <row r="124" spans="1:40" s="36" customFormat="1" x14ac:dyDescent="0.25">
      <c r="A124" s="36">
        <v>427</v>
      </c>
      <c r="B124" s="51" t="str">
        <f>(VLOOKUP($A124,'[1]data aktuální'!$A$1:$DI$10000,3,0))</f>
        <v>04377389</v>
      </c>
      <c r="C124" s="38" t="str">
        <f>(VLOOKUP($A124,'[1]data aktuální'!$A$1:$DI$10000,7,0))</f>
        <v>Pila Ručka s.r.o.</v>
      </c>
      <c r="D124" s="38" t="str">
        <f>IF((VLOOKUP($A124,'[1]data aktuální'!$A$1:$DI$10000,14,0))=0,"",(VLOOKUP($A124,'[1]data aktuální'!$A$1:$DI$10000,14,0)))</f>
        <v/>
      </c>
      <c r="E124" s="39">
        <f>(VLOOKUP($A124,'[1]data aktuální'!$A$1:$DI$10000,22,0))</f>
        <v>6924</v>
      </c>
      <c r="F124" s="39">
        <f>(VLOOKUP($A124,'[1]data aktuální'!$A$1:$DI$10000,23,0))</f>
        <v>6321</v>
      </c>
      <c r="G124" s="39">
        <f>(VLOOKUP($A124,'[1]data aktuální'!$A$1:$DI$10000,24,0))</f>
        <v>6109</v>
      </c>
      <c r="H124" s="40">
        <f>IF((VLOOKUP($A124,'[1]data aktuální'!$A$1:$DI$10000,27,0))=0,"",(VLOOKUP($A124,'[1]data aktuální'!$A$1:$DI$10000,27,0)))</f>
        <v>38</v>
      </c>
      <c r="I124" s="40">
        <f>IF((VLOOKUP($A124,'[1]data aktuální'!$A$1:$DI$10000,28,0))=0,"",(VLOOKUP($A124,'[1]data aktuální'!$A$1:$DI$10000,28,0)))</f>
        <v>22</v>
      </c>
      <c r="J124" s="40">
        <f>IF((VLOOKUP($A124,'[1]data aktuální'!$A$1:$DI$10000,29,0))=0,"",(VLOOKUP($A124,'[1]data aktuální'!$A$1:$DI$10000,29,0)))</f>
        <v>15</v>
      </c>
      <c r="K124" s="40">
        <f>IF((VLOOKUP($A124,'[1]data aktuální'!$A$1:$DI$10000,30,0))=0,"",(VLOOKUP($A124,'[1]data aktuální'!$A$1:$DI$10000,30,0)))</f>
        <v>5</v>
      </c>
      <c r="L124" s="40" t="str">
        <f>IF((VLOOKUP($A124,'[1]data aktuální'!$A$1:$DI$10000,32,0))=0,"",(VLOOKUP($A124,'[1]data aktuální'!$A$1:$DI$10000,32,0)))</f>
        <v/>
      </c>
      <c r="M124" s="40" t="str">
        <f>IF((VLOOKUP($A124,'[1]data aktuální'!$A$1:$DI$10000,33,0))=0,"",(VLOOKUP($A124,'[1]data aktuální'!$A$1:$DI$10000,33,0)))</f>
        <v/>
      </c>
      <c r="N124" s="40">
        <f>IF((VLOOKUP($A124,'[1]data aktuální'!$A$1:$DI$10000,34,0))=0,"",(VLOOKUP($A124,'[1]data aktuální'!$A$1:$DI$10000,34,0)))</f>
        <v>2</v>
      </c>
      <c r="O124" s="40">
        <f>IF((VLOOKUP($A124,'[1]data aktuální'!$A$1:$DI$10000,35,0))=0,"",(VLOOKUP($A124,'[1]data aktuální'!$A$1:$DI$10000,35,0)))</f>
        <v>1</v>
      </c>
      <c r="P124" s="40" t="str">
        <f>IF((VLOOKUP($A124,'[1]data aktuální'!$A$1:$DI$10000,37,0))=0,"",(VLOOKUP($A124,'[1]data aktuální'!$A$1:$DI$10000,37,0)))</f>
        <v/>
      </c>
      <c r="Q124" s="40" t="str">
        <f>IF((VLOOKUP($A124,'[1]data aktuální'!$A$1:$DI$10000,38,0))=0,"",(VLOOKUP($A124,'[1]data aktuální'!$A$1:$DI$10000,38,0)))</f>
        <v/>
      </c>
      <c r="R124" s="40" t="str">
        <f>IF((VLOOKUP($A124,'[1]data aktuální'!$A$1:$DI$10000,39,0))=0,"",(VLOOKUP($A124,'[1]data aktuální'!$A$1:$DI$10000,39,0)))</f>
        <v/>
      </c>
      <c r="S124" s="40" t="str">
        <f>IF((VLOOKUP($A124,'[1]data aktuální'!$A$1:$DI$10000,40,0))=0,"",(VLOOKUP($A124,'[1]data aktuální'!$A$1:$DI$10000,40,0)))</f>
        <v/>
      </c>
      <c r="T124" s="40" t="str">
        <f>IF((VLOOKUP($A124,'[1]data aktuální'!$A$1:$DI$10000,42,0))=0,"",(VLOOKUP($A124,'[1]data aktuální'!$A$1:$DI$10000,42,0)))</f>
        <v/>
      </c>
      <c r="U124" s="40" t="str">
        <f>IF((VLOOKUP($A124,'[1]data aktuální'!$A$1:$DI$10000,43,0))=0,"",(VLOOKUP($A124,'[1]data aktuální'!$A$1:$DI$10000,43,0)))</f>
        <v/>
      </c>
      <c r="V124" s="40" t="str">
        <f>IF((VLOOKUP($A124,'[1]data aktuální'!$A$1:$DI$10000,44,0))=0,"",(VLOOKUP($A124,'[1]data aktuální'!$A$1:$DI$10000,44,0)))</f>
        <v/>
      </c>
      <c r="W124" s="40">
        <f>IF((VLOOKUP($A124,'[1]data aktuální'!$A$1:$DI$10000,45,0))=0,"",(VLOOKUP($A124,'[1]data aktuální'!$A$1:$DI$10000,45,0)))</f>
        <v>10</v>
      </c>
      <c r="X124" s="40" t="str">
        <f>IF((VLOOKUP($A124,'[1]data aktuální'!$A$1:$DI$10000,47,0))=0,"",(VLOOKUP($A124,'[1]data aktuální'!$A$1:$DI$10000,47,0)))</f>
        <v/>
      </c>
      <c r="Y124" s="40" t="str">
        <f>IF((VLOOKUP($A124,'[1]data aktuální'!$A$1:$DI$10000,48,0))=0,"",(VLOOKUP($A124,'[1]data aktuální'!$A$1:$DI$10000,48,0)))</f>
        <v/>
      </c>
      <c r="Z124" s="40" t="str">
        <f>IF((VLOOKUP($A124,'[1]data aktuální'!$A$1:$DI$10000,49,0))=0,"",(VLOOKUP($A124,'[1]data aktuální'!$A$1:$DI$10000,49,0)))</f>
        <v/>
      </c>
      <c r="AA124" s="40" t="str">
        <f>IF((VLOOKUP($A124,'[1]data aktuální'!$A$1:$DI$10000,50,0))=0,"",(VLOOKUP($A124,'[1]data aktuální'!$A$1:$DI$10000,50,0)))</f>
        <v/>
      </c>
      <c r="AB124" s="40" t="str">
        <f>IF((VLOOKUP($A124,'[1]data aktuální'!$A$1:$DI$10000,52,0))=0,"",(VLOOKUP($A124,'[1]data aktuální'!$A$1:$DI$10000,52,0)))</f>
        <v/>
      </c>
      <c r="AC124" s="40" t="str">
        <f>IF((VLOOKUP($A124,'[1]data aktuální'!$A$1:$DI$10000,53,0))=0,"",(VLOOKUP($A124,'[1]data aktuální'!$A$1:$DI$10000,53,0)))</f>
        <v/>
      </c>
      <c r="AD124" s="40" t="str">
        <f>IF((VLOOKUP($A124,'[1]data aktuální'!$A$1:$DI$10000,54,0))=0,"",(VLOOKUP($A124,'[1]data aktuální'!$A$1:$DI$10000,54,0)))</f>
        <v/>
      </c>
      <c r="AE124" s="40" t="str">
        <f>IF((VLOOKUP($A124,'[1]data aktuální'!$A$1:$DI$10000,55,0))=0,"",(VLOOKUP($A124,'[1]data aktuální'!$A$1:$DI$10000,55,0)))</f>
        <v/>
      </c>
      <c r="AF124" s="40" t="str">
        <f>IF((VLOOKUP($A124,'[1]data aktuální'!$A$1:$DI$10000,57,0))=0,"",(VLOOKUP($A124,'[1]data aktuální'!$A$1:$DI$10000,57,0)))</f>
        <v/>
      </c>
      <c r="AG124" s="40" t="str">
        <f>IF((VLOOKUP($A124,'[1]data aktuální'!$A$1:$DI$10000,58,0))=0,"",(VLOOKUP($A124,'[1]data aktuální'!$A$1:$DI$10000,58,0)))</f>
        <v/>
      </c>
      <c r="AH124" s="40">
        <f>IF((VLOOKUP($A124,'[1]data aktuální'!$A$1:$DI$10000,59,0))=0,"",(VLOOKUP($A124,'[1]data aktuální'!$A$1:$DI$10000,59,0)))</f>
        <v>5</v>
      </c>
      <c r="AI124" s="40">
        <f>IF((VLOOKUP($A124,'[1]data aktuální'!$A$1:$DI$10000,60,0))=0,"",(VLOOKUP($A124,'[1]data aktuální'!$A$1:$DI$10000,60,0)))</f>
        <v>2</v>
      </c>
      <c r="AJ124" s="40" t="str">
        <f>IF((VLOOKUP($A124,'[1]data aktuální'!$A$1:$DI$10000,62,0))=0,"",(VLOOKUP($A124,'[1]data aktuální'!$A$1:$DI$10000,62,0)))</f>
        <v/>
      </c>
      <c r="AK124" s="40" t="str">
        <f>IF((VLOOKUP($A124,'[1]data aktuální'!$A$1:$DI$10000,63,0))=0,"",(VLOOKUP($A124,'[1]data aktuální'!$A$1:$DI$10000,63,0)))</f>
        <v/>
      </c>
      <c r="AL124" s="40" t="str">
        <f>IF((VLOOKUP($A124,'[1]data aktuální'!$A$1:$DI$10000,64,0))=0,"",(VLOOKUP($A124,'[1]data aktuální'!$A$1:$DI$10000,64,0)))</f>
        <v/>
      </c>
      <c r="AM124" s="40" t="str">
        <f>IF((VLOOKUP($A124,'[1]data aktuální'!$A$1:$DI$10000,65,0))=0,"",(VLOOKUP($A124,'[1]data aktuální'!$A$1:$DI$10000,65,0)))</f>
        <v/>
      </c>
      <c r="AN124" s="38" t="str">
        <f>VLOOKUP(A124,'[1]data aktuální'!$A$2:$DI$10000,113,0)</f>
        <v>5-10 tis.m3</v>
      </c>
    </row>
    <row r="125" spans="1:40" x14ac:dyDescent="0.25">
      <c r="A125" s="74">
        <v>198</v>
      </c>
      <c r="B125" s="52" t="str">
        <f>(VLOOKUP($A125,'[1]data aktuální'!$A$1:$DI$10000,3,0))</f>
        <v>16601394</v>
      </c>
      <c r="C125" s="33" t="str">
        <f>(VLOOKUP($A125,'[1]data aktuální'!$A$1:$DI$10000,7,0))</f>
        <v>Josef Zbranek</v>
      </c>
      <c r="D125" s="33" t="str">
        <f>IF((VLOOKUP($A125,'[1]data aktuální'!$A$1:$DI$10000,14,0))=0,"",(VLOOKUP($A125,'[1]data aktuální'!$A$1:$DI$10000,14,0)))</f>
        <v/>
      </c>
      <c r="E125" s="34">
        <f>(VLOOKUP($A125,'[1]data aktuální'!$A$1:$DI$10000,22,0))</f>
        <v>5500</v>
      </c>
      <c r="F125" s="34">
        <f>(VLOOKUP($A125,'[1]data aktuální'!$A$1:$DI$10000,23,0))</f>
        <v>6000</v>
      </c>
      <c r="G125" s="34">
        <f>(VLOOKUP($A125,'[1]data aktuální'!$A$1:$DI$10000,24,0))</f>
        <v>6000</v>
      </c>
      <c r="H125" s="35" t="str">
        <f>IF((VLOOKUP($A125,'[1]data aktuální'!$A$1:$DI$10000,27,0))=0,"",(VLOOKUP($A125,'[1]data aktuální'!$A$1:$DI$10000,27,0)))</f>
        <v/>
      </c>
      <c r="I125" s="35" t="str">
        <f>IF((VLOOKUP($A125,'[1]data aktuální'!$A$1:$DI$10000,28,0))=0,"",(VLOOKUP($A125,'[1]data aktuální'!$A$1:$DI$10000,28,0)))</f>
        <v/>
      </c>
      <c r="J125" s="35" t="str">
        <f>IF((VLOOKUP($A125,'[1]data aktuální'!$A$1:$DI$10000,29,0))=0,"",(VLOOKUP($A125,'[1]data aktuální'!$A$1:$DI$10000,29,0)))</f>
        <v/>
      </c>
      <c r="K125" s="35" t="str">
        <f>IF((VLOOKUP($A125,'[1]data aktuální'!$A$1:$DI$10000,30,0))=0,"",(VLOOKUP($A125,'[1]data aktuální'!$A$1:$DI$10000,30,0)))</f>
        <v/>
      </c>
      <c r="L125" s="35" t="str">
        <f>IF((VLOOKUP($A125,'[1]data aktuální'!$A$1:$DI$10000,32,0))=0,"",(VLOOKUP($A125,'[1]data aktuální'!$A$1:$DI$10000,32,0)))</f>
        <v/>
      </c>
      <c r="M125" s="35" t="str">
        <f>IF((VLOOKUP($A125,'[1]data aktuální'!$A$1:$DI$10000,33,0))=0,"",(VLOOKUP($A125,'[1]data aktuální'!$A$1:$DI$10000,33,0)))</f>
        <v/>
      </c>
      <c r="N125" s="35" t="str">
        <f>IF((VLOOKUP($A125,'[1]data aktuální'!$A$1:$DI$10000,34,0))=0,"",(VLOOKUP($A125,'[1]data aktuální'!$A$1:$DI$10000,34,0)))</f>
        <v/>
      </c>
      <c r="O125" s="35" t="str">
        <f>IF((VLOOKUP($A125,'[1]data aktuální'!$A$1:$DI$10000,35,0))=0,"",(VLOOKUP($A125,'[1]data aktuální'!$A$1:$DI$10000,35,0)))</f>
        <v/>
      </c>
      <c r="P125" s="35" t="str">
        <f>IF((VLOOKUP($A125,'[1]data aktuální'!$A$1:$DI$10000,37,0))=0,"",(VLOOKUP($A125,'[1]data aktuální'!$A$1:$DI$10000,37,0)))</f>
        <v/>
      </c>
      <c r="Q125" s="35" t="str">
        <f>IF((VLOOKUP($A125,'[1]data aktuální'!$A$1:$DI$10000,38,0))=0,"",(VLOOKUP($A125,'[1]data aktuální'!$A$1:$DI$10000,38,0)))</f>
        <v/>
      </c>
      <c r="R125" s="35" t="str">
        <f>IF((VLOOKUP($A125,'[1]data aktuální'!$A$1:$DI$10000,39,0))=0,"",(VLOOKUP($A125,'[1]data aktuální'!$A$1:$DI$10000,39,0)))</f>
        <v/>
      </c>
      <c r="S125" s="35" t="str">
        <f>IF((VLOOKUP($A125,'[1]data aktuální'!$A$1:$DI$10000,40,0))=0,"",(VLOOKUP($A125,'[1]data aktuální'!$A$1:$DI$10000,40,0)))</f>
        <v/>
      </c>
      <c r="T125" s="35">
        <f>IF((VLOOKUP($A125,'[1]data aktuální'!$A$1:$DI$10000,42,0))=0,"",(VLOOKUP($A125,'[1]data aktuální'!$A$1:$DI$10000,42,0)))</f>
        <v>63</v>
      </c>
      <c r="U125" s="35">
        <f>IF((VLOOKUP($A125,'[1]data aktuální'!$A$1:$DI$10000,43,0))=0,"",(VLOOKUP($A125,'[1]data aktuální'!$A$1:$DI$10000,43,0)))</f>
        <v>27</v>
      </c>
      <c r="V125" s="35" t="str">
        <f>IF((VLOOKUP($A125,'[1]data aktuální'!$A$1:$DI$10000,44,0))=0,"",(VLOOKUP($A125,'[1]data aktuální'!$A$1:$DI$10000,44,0)))</f>
        <v/>
      </c>
      <c r="W125" s="35" t="str">
        <f>IF((VLOOKUP($A125,'[1]data aktuální'!$A$1:$DI$10000,45,0))=0,"",(VLOOKUP($A125,'[1]data aktuální'!$A$1:$DI$10000,45,0)))</f>
        <v/>
      </c>
      <c r="X125" s="35">
        <f>IF((VLOOKUP($A125,'[1]data aktuální'!$A$1:$DI$10000,47,0))=0,"",(VLOOKUP($A125,'[1]data aktuální'!$A$1:$DI$10000,47,0)))</f>
        <v>7</v>
      </c>
      <c r="Y125" s="35">
        <f>IF((VLOOKUP($A125,'[1]data aktuální'!$A$1:$DI$10000,48,0))=0,"",(VLOOKUP($A125,'[1]data aktuální'!$A$1:$DI$10000,48,0)))</f>
        <v>3</v>
      </c>
      <c r="Z125" s="35" t="str">
        <f>IF((VLOOKUP($A125,'[1]data aktuální'!$A$1:$DI$10000,49,0))=0,"",(VLOOKUP($A125,'[1]data aktuální'!$A$1:$DI$10000,49,0)))</f>
        <v/>
      </c>
      <c r="AA125" s="35" t="str">
        <f>IF((VLOOKUP($A125,'[1]data aktuální'!$A$1:$DI$10000,50,0))=0,"",(VLOOKUP($A125,'[1]data aktuální'!$A$1:$DI$10000,50,0)))</f>
        <v/>
      </c>
      <c r="AB125" s="35" t="str">
        <f>IF((VLOOKUP($A125,'[1]data aktuální'!$A$1:$DI$10000,52,0))=0,"",(VLOOKUP($A125,'[1]data aktuální'!$A$1:$DI$10000,52,0)))</f>
        <v/>
      </c>
      <c r="AC125" s="35" t="str">
        <f>IF((VLOOKUP($A125,'[1]data aktuální'!$A$1:$DI$10000,53,0))=0,"",(VLOOKUP($A125,'[1]data aktuální'!$A$1:$DI$10000,53,0)))</f>
        <v/>
      </c>
      <c r="AD125" s="35" t="str">
        <f>IF((VLOOKUP($A125,'[1]data aktuální'!$A$1:$DI$10000,54,0))=0,"",(VLOOKUP($A125,'[1]data aktuální'!$A$1:$DI$10000,54,0)))</f>
        <v/>
      </c>
      <c r="AE125" s="35" t="str">
        <f>IF((VLOOKUP($A125,'[1]data aktuální'!$A$1:$DI$10000,55,0))=0,"",(VLOOKUP($A125,'[1]data aktuální'!$A$1:$DI$10000,55,0)))</f>
        <v/>
      </c>
      <c r="AF125" s="35" t="str">
        <f>IF((VLOOKUP($A125,'[1]data aktuální'!$A$1:$DI$10000,57,0))=0,"",(VLOOKUP($A125,'[1]data aktuální'!$A$1:$DI$10000,57,0)))</f>
        <v/>
      </c>
      <c r="AG125" s="35" t="str">
        <f>IF((VLOOKUP($A125,'[1]data aktuální'!$A$1:$DI$10000,58,0))=0,"",(VLOOKUP($A125,'[1]data aktuální'!$A$1:$DI$10000,58,0)))</f>
        <v/>
      </c>
      <c r="AH125" s="35" t="str">
        <f>IF((VLOOKUP($A125,'[1]data aktuální'!$A$1:$DI$10000,59,0))=0,"",(VLOOKUP($A125,'[1]data aktuální'!$A$1:$DI$10000,59,0)))</f>
        <v/>
      </c>
      <c r="AI125" s="35" t="str">
        <f>IF((VLOOKUP($A125,'[1]data aktuální'!$A$1:$DI$10000,60,0))=0,"",(VLOOKUP($A125,'[1]data aktuální'!$A$1:$DI$10000,60,0)))</f>
        <v/>
      </c>
      <c r="AJ125" s="35" t="str">
        <f>IF((VLOOKUP($A125,'[1]data aktuální'!$A$1:$DI$10000,62,0))=0,"",(VLOOKUP($A125,'[1]data aktuální'!$A$1:$DI$10000,62,0)))</f>
        <v/>
      </c>
      <c r="AK125" s="35" t="str">
        <f>IF((VLOOKUP($A125,'[1]data aktuální'!$A$1:$DI$10000,63,0))=0,"",(VLOOKUP($A125,'[1]data aktuální'!$A$1:$DI$10000,63,0)))</f>
        <v/>
      </c>
      <c r="AL125" s="35" t="str">
        <f>IF((VLOOKUP($A125,'[1]data aktuální'!$A$1:$DI$10000,64,0))=0,"",(VLOOKUP($A125,'[1]data aktuální'!$A$1:$DI$10000,64,0)))</f>
        <v/>
      </c>
      <c r="AM125" s="35" t="str">
        <f>IF((VLOOKUP($A125,'[1]data aktuální'!$A$1:$DI$10000,65,0))=0,"",(VLOOKUP($A125,'[1]data aktuální'!$A$1:$DI$10000,65,0)))</f>
        <v/>
      </c>
      <c r="AN125" s="33" t="str">
        <f>VLOOKUP(A125,'[1]data aktuální'!$A$2:$DI$10000,113,0)</f>
        <v>5-10 tis.m3</v>
      </c>
    </row>
    <row r="126" spans="1:40" s="36" customFormat="1" x14ac:dyDescent="0.25">
      <c r="A126" s="36">
        <v>276</v>
      </c>
      <c r="B126" s="51" t="str">
        <f>(VLOOKUP($A126,'[1]data aktuální'!$A$1:$DI$10000,3,0))</f>
        <v>28604083</v>
      </c>
      <c r="C126" s="38" t="str">
        <f>(VLOOKUP($A126,'[1]data aktuální'!$A$1:$DI$10000,7,0))</f>
        <v>DŘEVO Rakov s.r.o.</v>
      </c>
      <c r="D126" s="38" t="str">
        <f>IF((VLOOKUP($A126,'[1]data aktuální'!$A$1:$DI$10000,14,0))=0,"",(VLOOKUP($A126,'[1]data aktuální'!$A$1:$DI$10000,14,0)))</f>
        <v/>
      </c>
      <c r="E126" s="39">
        <f>(VLOOKUP($A126,'[1]data aktuální'!$A$1:$DI$10000,22,0))</f>
        <v>6700</v>
      </c>
      <c r="F126" s="39">
        <f>(VLOOKUP($A126,'[1]data aktuální'!$A$1:$DI$10000,23,0))</f>
        <v>6500</v>
      </c>
      <c r="G126" s="39">
        <f>(VLOOKUP($A126,'[1]data aktuální'!$A$1:$DI$10000,24,0))</f>
        <v>6000</v>
      </c>
      <c r="H126" s="40">
        <f>IF((VLOOKUP($A126,'[1]data aktuální'!$A$1:$DI$10000,27,0))=0,"",(VLOOKUP($A126,'[1]data aktuální'!$A$1:$DI$10000,27,0)))</f>
        <v>55</v>
      </c>
      <c r="I126" s="40">
        <f>IF((VLOOKUP($A126,'[1]data aktuální'!$A$1:$DI$10000,28,0))=0,"",(VLOOKUP($A126,'[1]data aktuální'!$A$1:$DI$10000,28,0)))</f>
        <v>30</v>
      </c>
      <c r="J126" s="40">
        <f>IF((VLOOKUP($A126,'[1]data aktuální'!$A$1:$DI$10000,29,0))=0,"",(VLOOKUP($A126,'[1]data aktuální'!$A$1:$DI$10000,29,0)))</f>
        <v>5</v>
      </c>
      <c r="K126" s="40" t="str">
        <f>IF((VLOOKUP($A126,'[1]data aktuální'!$A$1:$DI$10000,30,0))=0,"",(VLOOKUP($A126,'[1]data aktuální'!$A$1:$DI$10000,30,0)))</f>
        <v/>
      </c>
      <c r="L126" s="40">
        <f>IF((VLOOKUP($A126,'[1]data aktuální'!$A$1:$DI$10000,32,0))=0,"",(VLOOKUP($A126,'[1]data aktuální'!$A$1:$DI$10000,32,0)))</f>
        <v>5</v>
      </c>
      <c r="M126" s="40" t="str">
        <f>IF((VLOOKUP($A126,'[1]data aktuální'!$A$1:$DI$10000,33,0))=0,"",(VLOOKUP($A126,'[1]data aktuální'!$A$1:$DI$10000,33,0)))</f>
        <v/>
      </c>
      <c r="N126" s="40" t="str">
        <f>IF((VLOOKUP($A126,'[1]data aktuální'!$A$1:$DI$10000,34,0))=0,"",(VLOOKUP($A126,'[1]data aktuální'!$A$1:$DI$10000,34,0)))</f>
        <v/>
      </c>
      <c r="O126" s="40" t="str">
        <f>IF((VLOOKUP($A126,'[1]data aktuální'!$A$1:$DI$10000,35,0))=0,"",(VLOOKUP($A126,'[1]data aktuální'!$A$1:$DI$10000,35,0)))</f>
        <v/>
      </c>
      <c r="P126" s="40">
        <f>IF((VLOOKUP($A126,'[1]data aktuální'!$A$1:$DI$10000,37,0))=0,"",(VLOOKUP($A126,'[1]data aktuální'!$A$1:$DI$10000,37,0)))</f>
        <v>5</v>
      </c>
      <c r="Q126" s="40" t="str">
        <f>IF((VLOOKUP($A126,'[1]data aktuální'!$A$1:$DI$10000,38,0))=0,"",(VLOOKUP($A126,'[1]data aktuální'!$A$1:$DI$10000,38,0)))</f>
        <v/>
      </c>
      <c r="R126" s="40" t="str">
        <f>IF((VLOOKUP($A126,'[1]data aktuální'!$A$1:$DI$10000,39,0))=0,"",(VLOOKUP($A126,'[1]data aktuální'!$A$1:$DI$10000,39,0)))</f>
        <v/>
      </c>
      <c r="S126" s="40" t="str">
        <f>IF((VLOOKUP($A126,'[1]data aktuální'!$A$1:$DI$10000,40,0))=0,"",(VLOOKUP($A126,'[1]data aktuální'!$A$1:$DI$10000,40,0)))</f>
        <v/>
      </c>
      <c r="T126" s="40" t="str">
        <f>IF((VLOOKUP($A126,'[1]data aktuální'!$A$1:$DI$10000,42,0))=0,"",(VLOOKUP($A126,'[1]data aktuální'!$A$1:$DI$10000,42,0)))</f>
        <v/>
      </c>
      <c r="U126" s="40" t="str">
        <f>IF((VLOOKUP($A126,'[1]data aktuální'!$A$1:$DI$10000,43,0))=0,"",(VLOOKUP($A126,'[1]data aktuální'!$A$1:$DI$10000,43,0)))</f>
        <v/>
      </c>
      <c r="V126" s="40" t="str">
        <f>IF((VLOOKUP($A126,'[1]data aktuální'!$A$1:$DI$10000,44,0))=0,"",(VLOOKUP($A126,'[1]data aktuální'!$A$1:$DI$10000,44,0)))</f>
        <v/>
      </c>
      <c r="W126" s="40" t="str">
        <f>IF((VLOOKUP($A126,'[1]data aktuální'!$A$1:$DI$10000,45,0))=0,"",(VLOOKUP($A126,'[1]data aktuální'!$A$1:$DI$10000,45,0)))</f>
        <v/>
      </c>
      <c r="X126" s="40" t="str">
        <f>IF((VLOOKUP($A126,'[1]data aktuální'!$A$1:$DI$10000,47,0))=0,"",(VLOOKUP($A126,'[1]data aktuální'!$A$1:$DI$10000,47,0)))</f>
        <v/>
      </c>
      <c r="Y126" s="40" t="str">
        <f>IF((VLOOKUP($A126,'[1]data aktuální'!$A$1:$DI$10000,48,0))=0,"",(VLOOKUP($A126,'[1]data aktuální'!$A$1:$DI$10000,48,0)))</f>
        <v/>
      </c>
      <c r="Z126" s="40" t="str">
        <f>IF((VLOOKUP($A126,'[1]data aktuální'!$A$1:$DI$10000,49,0))=0,"",(VLOOKUP($A126,'[1]data aktuální'!$A$1:$DI$10000,49,0)))</f>
        <v/>
      </c>
      <c r="AA126" s="40" t="str">
        <f>IF((VLOOKUP($A126,'[1]data aktuální'!$A$1:$DI$10000,50,0))=0,"",(VLOOKUP($A126,'[1]data aktuální'!$A$1:$DI$10000,50,0)))</f>
        <v/>
      </c>
      <c r="AB126" s="40" t="str">
        <f>IF((VLOOKUP($A126,'[1]data aktuální'!$A$1:$DI$10000,52,0))=0,"",(VLOOKUP($A126,'[1]data aktuální'!$A$1:$DI$10000,52,0)))</f>
        <v/>
      </c>
      <c r="AC126" s="40" t="str">
        <f>IF((VLOOKUP($A126,'[1]data aktuální'!$A$1:$DI$10000,53,0))=0,"",(VLOOKUP($A126,'[1]data aktuální'!$A$1:$DI$10000,53,0)))</f>
        <v/>
      </c>
      <c r="AD126" s="40" t="str">
        <f>IF((VLOOKUP($A126,'[1]data aktuální'!$A$1:$DI$10000,54,0))=0,"",(VLOOKUP($A126,'[1]data aktuální'!$A$1:$DI$10000,54,0)))</f>
        <v/>
      </c>
      <c r="AE126" s="40" t="str">
        <f>IF((VLOOKUP($A126,'[1]data aktuální'!$A$1:$DI$10000,55,0))=0,"",(VLOOKUP($A126,'[1]data aktuální'!$A$1:$DI$10000,55,0)))</f>
        <v/>
      </c>
      <c r="AF126" s="40" t="str">
        <f>IF((VLOOKUP($A126,'[1]data aktuální'!$A$1:$DI$10000,57,0))=0,"",(VLOOKUP($A126,'[1]data aktuální'!$A$1:$DI$10000,57,0)))</f>
        <v/>
      </c>
      <c r="AG126" s="40" t="str">
        <f>IF((VLOOKUP($A126,'[1]data aktuální'!$A$1:$DI$10000,58,0))=0,"",(VLOOKUP($A126,'[1]data aktuální'!$A$1:$DI$10000,58,0)))</f>
        <v/>
      </c>
      <c r="AH126" s="40" t="str">
        <f>IF((VLOOKUP($A126,'[1]data aktuální'!$A$1:$DI$10000,59,0))=0,"",(VLOOKUP($A126,'[1]data aktuální'!$A$1:$DI$10000,59,0)))</f>
        <v/>
      </c>
      <c r="AI126" s="40" t="str">
        <f>IF((VLOOKUP($A126,'[1]data aktuální'!$A$1:$DI$10000,60,0))=0,"",(VLOOKUP($A126,'[1]data aktuální'!$A$1:$DI$10000,60,0)))</f>
        <v/>
      </c>
      <c r="AJ126" s="40" t="str">
        <f>IF((VLOOKUP($A126,'[1]data aktuální'!$A$1:$DI$10000,62,0))=0,"",(VLOOKUP($A126,'[1]data aktuální'!$A$1:$DI$10000,62,0)))</f>
        <v/>
      </c>
      <c r="AK126" s="40" t="str">
        <f>IF((VLOOKUP($A126,'[1]data aktuální'!$A$1:$DI$10000,63,0))=0,"",(VLOOKUP($A126,'[1]data aktuální'!$A$1:$DI$10000,63,0)))</f>
        <v/>
      </c>
      <c r="AL126" s="40" t="str">
        <f>IF((VLOOKUP($A126,'[1]data aktuální'!$A$1:$DI$10000,64,0))=0,"",(VLOOKUP($A126,'[1]data aktuální'!$A$1:$DI$10000,64,0)))</f>
        <v/>
      </c>
      <c r="AM126" s="40" t="str">
        <f>IF((VLOOKUP($A126,'[1]data aktuální'!$A$1:$DI$10000,65,0))=0,"",(VLOOKUP($A126,'[1]data aktuální'!$A$1:$DI$10000,65,0)))</f>
        <v/>
      </c>
      <c r="AN126" s="38" t="str">
        <f>VLOOKUP(A126,'[1]data aktuální'!$A$2:$DI$10000,113,0)</f>
        <v>5-10 tis.m3</v>
      </c>
    </row>
    <row r="127" spans="1:40" x14ac:dyDescent="0.25">
      <c r="A127" s="74">
        <v>292</v>
      </c>
      <c r="B127" s="52" t="str">
        <f>(VLOOKUP($A127,'[1]data aktuální'!$A$1:$DI$10000,3,0))</f>
        <v>60717700</v>
      </c>
      <c r="C127" s="33" t="str">
        <f>(VLOOKUP($A127,'[1]data aktuální'!$A$1:$DI$10000,7,0))</f>
        <v>Pila Dvořák v.o.s.</v>
      </c>
      <c r="D127" s="33" t="str">
        <f>IF((VLOOKUP($A127,'[1]data aktuální'!$A$1:$DI$10000,14,0))=0,"",(VLOOKUP($A127,'[1]data aktuální'!$A$1:$DI$10000,14,0)))</f>
        <v/>
      </c>
      <c r="E127" s="34">
        <f>(VLOOKUP($A127,'[1]data aktuální'!$A$1:$DI$10000,22,0))</f>
        <v>6100</v>
      </c>
      <c r="F127" s="34">
        <f>(VLOOKUP($A127,'[1]data aktuální'!$A$1:$DI$10000,23,0))</f>
        <v>6000</v>
      </c>
      <c r="G127" s="34">
        <f>(VLOOKUP($A127,'[1]data aktuální'!$A$1:$DI$10000,24,0))</f>
        <v>6000</v>
      </c>
      <c r="H127" s="35" t="str">
        <f>IF((VLOOKUP($A127,'[1]data aktuální'!$A$1:$DI$10000,27,0))=0,"",(VLOOKUP($A127,'[1]data aktuální'!$A$1:$DI$10000,27,0)))</f>
        <v/>
      </c>
      <c r="I127" s="35">
        <f>IF((VLOOKUP($A127,'[1]data aktuální'!$A$1:$DI$10000,28,0))=0,"",(VLOOKUP($A127,'[1]data aktuální'!$A$1:$DI$10000,28,0)))</f>
        <v>30</v>
      </c>
      <c r="J127" s="35">
        <f>IF((VLOOKUP($A127,'[1]data aktuální'!$A$1:$DI$10000,29,0))=0,"",(VLOOKUP($A127,'[1]data aktuální'!$A$1:$DI$10000,29,0)))</f>
        <v>30</v>
      </c>
      <c r="K127" s="35">
        <f>IF((VLOOKUP($A127,'[1]data aktuální'!$A$1:$DI$10000,30,0))=0,"",(VLOOKUP($A127,'[1]data aktuální'!$A$1:$DI$10000,30,0)))</f>
        <v>40</v>
      </c>
      <c r="L127" s="35" t="str">
        <f>IF((VLOOKUP($A127,'[1]data aktuální'!$A$1:$DI$10000,32,0))=0,"",(VLOOKUP($A127,'[1]data aktuální'!$A$1:$DI$10000,32,0)))</f>
        <v/>
      </c>
      <c r="M127" s="35" t="str">
        <f>IF((VLOOKUP($A127,'[1]data aktuální'!$A$1:$DI$10000,33,0))=0,"",(VLOOKUP($A127,'[1]data aktuální'!$A$1:$DI$10000,33,0)))</f>
        <v/>
      </c>
      <c r="N127" s="35" t="str">
        <f>IF((VLOOKUP($A127,'[1]data aktuální'!$A$1:$DI$10000,34,0))=0,"",(VLOOKUP($A127,'[1]data aktuální'!$A$1:$DI$10000,34,0)))</f>
        <v/>
      </c>
      <c r="O127" s="35" t="str">
        <f>IF((VLOOKUP($A127,'[1]data aktuální'!$A$1:$DI$10000,35,0))=0,"",(VLOOKUP($A127,'[1]data aktuální'!$A$1:$DI$10000,35,0)))</f>
        <v/>
      </c>
      <c r="P127" s="35" t="str">
        <f>IF((VLOOKUP($A127,'[1]data aktuální'!$A$1:$DI$10000,37,0))=0,"",(VLOOKUP($A127,'[1]data aktuální'!$A$1:$DI$10000,37,0)))</f>
        <v/>
      </c>
      <c r="Q127" s="35" t="str">
        <f>IF((VLOOKUP($A127,'[1]data aktuální'!$A$1:$DI$10000,38,0))=0,"",(VLOOKUP($A127,'[1]data aktuální'!$A$1:$DI$10000,38,0)))</f>
        <v/>
      </c>
      <c r="R127" s="35" t="str">
        <f>IF((VLOOKUP($A127,'[1]data aktuální'!$A$1:$DI$10000,39,0))=0,"",(VLOOKUP($A127,'[1]data aktuální'!$A$1:$DI$10000,39,0)))</f>
        <v/>
      </c>
      <c r="S127" s="35" t="str">
        <f>IF((VLOOKUP($A127,'[1]data aktuální'!$A$1:$DI$10000,40,0))=0,"",(VLOOKUP($A127,'[1]data aktuální'!$A$1:$DI$10000,40,0)))</f>
        <v/>
      </c>
      <c r="T127" s="35" t="str">
        <f>IF((VLOOKUP($A127,'[1]data aktuální'!$A$1:$DI$10000,42,0))=0,"",(VLOOKUP($A127,'[1]data aktuální'!$A$1:$DI$10000,42,0)))</f>
        <v/>
      </c>
      <c r="U127" s="35" t="str">
        <f>IF((VLOOKUP($A127,'[1]data aktuální'!$A$1:$DI$10000,43,0))=0,"",(VLOOKUP($A127,'[1]data aktuální'!$A$1:$DI$10000,43,0)))</f>
        <v/>
      </c>
      <c r="V127" s="35" t="str">
        <f>IF((VLOOKUP($A127,'[1]data aktuální'!$A$1:$DI$10000,44,0))=0,"",(VLOOKUP($A127,'[1]data aktuální'!$A$1:$DI$10000,44,0)))</f>
        <v/>
      </c>
      <c r="W127" s="35" t="str">
        <f>IF((VLOOKUP($A127,'[1]data aktuální'!$A$1:$DI$10000,45,0))=0,"",(VLOOKUP($A127,'[1]data aktuální'!$A$1:$DI$10000,45,0)))</f>
        <v/>
      </c>
      <c r="X127" s="35" t="str">
        <f>IF((VLOOKUP($A127,'[1]data aktuální'!$A$1:$DI$10000,47,0))=0,"",(VLOOKUP($A127,'[1]data aktuální'!$A$1:$DI$10000,47,0)))</f>
        <v/>
      </c>
      <c r="Y127" s="35" t="str">
        <f>IF((VLOOKUP($A127,'[1]data aktuální'!$A$1:$DI$10000,48,0))=0,"",(VLOOKUP($A127,'[1]data aktuální'!$A$1:$DI$10000,48,0)))</f>
        <v/>
      </c>
      <c r="Z127" s="35" t="str">
        <f>IF((VLOOKUP($A127,'[1]data aktuální'!$A$1:$DI$10000,49,0))=0,"",(VLOOKUP($A127,'[1]data aktuální'!$A$1:$DI$10000,49,0)))</f>
        <v/>
      </c>
      <c r="AA127" s="35" t="str">
        <f>IF((VLOOKUP($A127,'[1]data aktuální'!$A$1:$DI$10000,50,0))=0,"",(VLOOKUP($A127,'[1]data aktuální'!$A$1:$DI$10000,50,0)))</f>
        <v/>
      </c>
      <c r="AB127" s="35" t="str">
        <f>IF((VLOOKUP($A127,'[1]data aktuální'!$A$1:$DI$10000,52,0))=0,"",(VLOOKUP($A127,'[1]data aktuální'!$A$1:$DI$10000,52,0)))</f>
        <v/>
      </c>
      <c r="AC127" s="35" t="str">
        <f>IF((VLOOKUP($A127,'[1]data aktuální'!$A$1:$DI$10000,53,0))=0,"",(VLOOKUP($A127,'[1]data aktuální'!$A$1:$DI$10000,53,0)))</f>
        <v/>
      </c>
      <c r="AD127" s="35" t="str">
        <f>IF((VLOOKUP($A127,'[1]data aktuální'!$A$1:$DI$10000,54,0))=0,"",(VLOOKUP($A127,'[1]data aktuální'!$A$1:$DI$10000,54,0)))</f>
        <v/>
      </c>
      <c r="AE127" s="35" t="str">
        <f>IF((VLOOKUP($A127,'[1]data aktuální'!$A$1:$DI$10000,55,0))=0,"",(VLOOKUP($A127,'[1]data aktuální'!$A$1:$DI$10000,55,0)))</f>
        <v/>
      </c>
      <c r="AF127" s="35" t="str">
        <f>IF((VLOOKUP($A127,'[1]data aktuální'!$A$1:$DI$10000,57,0))=0,"",(VLOOKUP($A127,'[1]data aktuální'!$A$1:$DI$10000,57,0)))</f>
        <v/>
      </c>
      <c r="AG127" s="35" t="str">
        <f>IF((VLOOKUP($A127,'[1]data aktuální'!$A$1:$DI$10000,58,0))=0,"",(VLOOKUP($A127,'[1]data aktuální'!$A$1:$DI$10000,58,0)))</f>
        <v/>
      </c>
      <c r="AH127" s="35" t="str">
        <f>IF((VLOOKUP($A127,'[1]data aktuální'!$A$1:$DI$10000,59,0))=0,"",(VLOOKUP($A127,'[1]data aktuální'!$A$1:$DI$10000,59,0)))</f>
        <v/>
      </c>
      <c r="AI127" s="35" t="str">
        <f>IF((VLOOKUP($A127,'[1]data aktuální'!$A$1:$DI$10000,60,0))=0,"",(VLOOKUP($A127,'[1]data aktuální'!$A$1:$DI$10000,60,0)))</f>
        <v/>
      </c>
      <c r="AJ127" s="35" t="str">
        <f>IF((VLOOKUP($A127,'[1]data aktuální'!$A$1:$DI$10000,62,0))=0,"",(VLOOKUP($A127,'[1]data aktuální'!$A$1:$DI$10000,62,0)))</f>
        <v/>
      </c>
      <c r="AK127" s="35" t="str">
        <f>IF((VLOOKUP($A127,'[1]data aktuální'!$A$1:$DI$10000,63,0))=0,"",(VLOOKUP($A127,'[1]data aktuální'!$A$1:$DI$10000,63,0)))</f>
        <v/>
      </c>
      <c r="AL127" s="35" t="str">
        <f>IF((VLOOKUP($A127,'[1]data aktuální'!$A$1:$DI$10000,64,0))=0,"",(VLOOKUP($A127,'[1]data aktuální'!$A$1:$DI$10000,64,0)))</f>
        <v/>
      </c>
      <c r="AM127" s="35" t="str">
        <f>IF((VLOOKUP($A127,'[1]data aktuální'!$A$1:$DI$10000,65,0))=0,"",(VLOOKUP($A127,'[1]data aktuální'!$A$1:$DI$10000,65,0)))</f>
        <v/>
      </c>
      <c r="AN127" s="33" t="str">
        <f>VLOOKUP(A127,'[1]data aktuální'!$A$2:$DI$10000,113,0)</f>
        <v>5-10 tis.m3</v>
      </c>
    </row>
    <row r="128" spans="1:40" s="36" customFormat="1" x14ac:dyDescent="0.25">
      <c r="A128" s="36">
        <v>300</v>
      </c>
      <c r="B128" s="51" t="str">
        <f>(VLOOKUP($A128,'[1]data aktuální'!$A$1:$DI$10000,3,0))</f>
        <v>47823895</v>
      </c>
      <c r="C128" s="38" t="str">
        <f>(VLOOKUP($A128,'[1]data aktuální'!$A$1:$DI$10000,7,0))</f>
        <v>Dušan Husička</v>
      </c>
      <c r="D128" s="38" t="str">
        <f>IF((VLOOKUP($A128,'[1]data aktuální'!$A$1:$DI$10000,14,0))=0,"",(VLOOKUP($A128,'[1]data aktuální'!$A$1:$DI$10000,14,0)))</f>
        <v/>
      </c>
      <c r="E128" s="39">
        <f>(VLOOKUP($A128,'[1]data aktuální'!$A$1:$DI$10000,22,0))</f>
        <v>6000</v>
      </c>
      <c r="F128" s="39">
        <f>(VLOOKUP($A128,'[1]data aktuální'!$A$1:$DI$10000,23,0))</f>
        <v>6000</v>
      </c>
      <c r="G128" s="39">
        <f>(VLOOKUP($A128,'[1]data aktuální'!$A$1:$DI$10000,24,0))</f>
        <v>6000</v>
      </c>
      <c r="H128" s="40" t="str">
        <f>IF((VLOOKUP($A128,'[1]data aktuální'!$A$1:$DI$10000,27,0))=0,"",(VLOOKUP($A128,'[1]data aktuální'!$A$1:$DI$10000,27,0)))</f>
        <v/>
      </c>
      <c r="I128" s="40">
        <f>IF((VLOOKUP($A128,'[1]data aktuální'!$A$1:$DI$10000,28,0))=0,"",(VLOOKUP($A128,'[1]data aktuální'!$A$1:$DI$10000,28,0)))</f>
        <v>20</v>
      </c>
      <c r="J128" s="40">
        <f>IF((VLOOKUP($A128,'[1]data aktuální'!$A$1:$DI$10000,29,0))=0,"",(VLOOKUP($A128,'[1]data aktuální'!$A$1:$DI$10000,29,0)))</f>
        <v>60</v>
      </c>
      <c r="K128" s="40" t="str">
        <f>IF((VLOOKUP($A128,'[1]data aktuální'!$A$1:$DI$10000,30,0))=0,"",(VLOOKUP($A128,'[1]data aktuální'!$A$1:$DI$10000,30,0)))</f>
        <v/>
      </c>
      <c r="L128" s="40">
        <f>IF((VLOOKUP($A128,'[1]data aktuální'!$A$1:$DI$10000,32,0))=0,"",(VLOOKUP($A128,'[1]data aktuální'!$A$1:$DI$10000,32,0)))</f>
        <v>10</v>
      </c>
      <c r="M128" s="40" t="str">
        <f>IF((VLOOKUP($A128,'[1]data aktuální'!$A$1:$DI$10000,33,0))=0,"",(VLOOKUP($A128,'[1]data aktuální'!$A$1:$DI$10000,33,0)))</f>
        <v/>
      </c>
      <c r="N128" s="40">
        <f>IF((VLOOKUP($A128,'[1]data aktuální'!$A$1:$DI$10000,34,0))=0,"",(VLOOKUP($A128,'[1]data aktuální'!$A$1:$DI$10000,34,0)))</f>
        <v>10</v>
      </c>
      <c r="O128" s="40" t="str">
        <f>IF((VLOOKUP($A128,'[1]data aktuální'!$A$1:$DI$10000,35,0))=0,"",(VLOOKUP($A128,'[1]data aktuální'!$A$1:$DI$10000,35,0)))</f>
        <v/>
      </c>
      <c r="P128" s="40" t="str">
        <f>IF((VLOOKUP($A128,'[1]data aktuální'!$A$1:$DI$10000,37,0))=0,"",(VLOOKUP($A128,'[1]data aktuální'!$A$1:$DI$10000,37,0)))</f>
        <v/>
      </c>
      <c r="Q128" s="40" t="str">
        <f>IF((VLOOKUP($A128,'[1]data aktuální'!$A$1:$DI$10000,38,0))=0,"",(VLOOKUP($A128,'[1]data aktuální'!$A$1:$DI$10000,38,0)))</f>
        <v/>
      </c>
      <c r="R128" s="40" t="str">
        <f>IF((VLOOKUP($A128,'[1]data aktuální'!$A$1:$DI$10000,39,0))=0,"",(VLOOKUP($A128,'[1]data aktuální'!$A$1:$DI$10000,39,0)))</f>
        <v/>
      </c>
      <c r="S128" s="40" t="str">
        <f>IF((VLOOKUP($A128,'[1]data aktuální'!$A$1:$DI$10000,40,0))=0,"",(VLOOKUP($A128,'[1]data aktuální'!$A$1:$DI$10000,40,0)))</f>
        <v/>
      </c>
      <c r="T128" s="40" t="str">
        <f>IF((VLOOKUP($A128,'[1]data aktuální'!$A$1:$DI$10000,42,0))=0,"",(VLOOKUP($A128,'[1]data aktuální'!$A$1:$DI$10000,42,0)))</f>
        <v/>
      </c>
      <c r="U128" s="40" t="str">
        <f>IF((VLOOKUP($A128,'[1]data aktuální'!$A$1:$DI$10000,43,0))=0,"",(VLOOKUP($A128,'[1]data aktuální'!$A$1:$DI$10000,43,0)))</f>
        <v/>
      </c>
      <c r="V128" s="40" t="str">
        <f>IF((VLOOKUP($A128,'[1]data aktuální'!$A$1:$DI$10000,44,0))=0,"",(VLOOKUP($A128,'[1]data aktuální'!$A$1:$DI$10000,44,0)))</f>
        <v/>
      </c>
      <c r="W128" s="40" t="str">
        <f>IF((VLOOKUP($A128,'[1]data aktuální'!$A$1:$DI$10000,45,0))=0,"",(VLOOKUP($A128,'[1]data aktuální'!$A$1:$DI$10000,45,0)))</f>
        <v/>
      </c>
      <c r="X128" s="40" t="str">
        <f>IF((VLOOKUP($A128,'[1]data aktuální'!$A$1:$DI$10000,47,0))=0,"",(VLOOKUP($A128,'[1]data aktuální'!$A$1:$DI$10000,47,0)))</f>
        <v/>
      </c>
      <c r="Y128" s="40" t="str">
        <f>IF((VLOOKUP($A128,'[1]data aktuální'!$A$1:$DI$10000,48,0))=0,"",(VLOOKUP($A128,'[1]data aktuální'!$A$1:$DI$10000,48,0)))</f>
        <v/>
      </c>
      <c r="Z128" s="40" t="str">
        <f>IF((VLOOKUP($A128,'[1]data aktuální'!$A$1:$DI$10000,49,0))=0,"",(VLOOKUP($A128,'[1]data aktuální'!$A$1:$DI$10000,49,0)))</f>
        <v/>
      </c>
      <c r="AA128" s="40" t="str">
        <f>IF((VLOOKUP($A128,'[1]data aktuální'!$A$1:$DI$10000,50,0))=0,"",(VLOOKUP($A128,'[1]data aktuální'!$A$1:$DI$10000,50,0)))</f>
        <v/>
      </c>
      <c r="AB128" s="40" t="str">
        <f>IF((VLOOKUP($A128,'[1]data aktuální'!$A$1:$DI$10000,52,0))=0,"",(VLOOKUP($A128,'[1]data aktuální'!$A$1:$DI$10000,52,0)))</f>
        <v/>
      </c>
      <c r="AC128" s="40" t="str">
        <f>IF((VLOOKUP($A128,'[1]data aktuální'!$A$1:$DI$10000,53,0))=0,"",(VLOOKUP($A128,'[1]data aktuální'!$A$1:$DI$10000,53,0)))</f>
        <v/>
      </c>
      <c r="AD128" s="40" t="str">
        <f>IF((VLOOKUP($A128,'[1]data aktuální'!$A$1:$DI$10000,54,0))=0,"",(VLOOKUP($A128,'[1]data aktuální'!$A$1:$DI$10000,54,0)))</f>
        <v/>
      </c>
      <c r="AE128" s="40" t="str">
        <f>IF((VLOOKUP($A128,'[1]data aktuální'!$A$1:$DI$10000,55,0))=0,"",(VLOOKUP($A128,'[1]data aktuální'!$A$1:$DI$10000,55,0)))</f>
        <v/>
      </c>
      <c r="AF128" s="40" t="str">
        <f>IF((VLOOKUP($A128,'[1]data aktuální'!$A$1:$DI$10000,57,0))=0,"",(VLOOKUP($A128,'[1]data aktuální'!$A$1:$DI$10000,57,0)))</f>
        <v/>
      </c>
      <c r="AG128" s="40" t="str">
        <f>IF((VLOOKUP($A128,'[1]data aktuální'!$A$1:$DI$10000,58,0))=0,"",(VLOOKUP($A128,'[1]data aktuální'!$A$1:$DI$10000,58,0)))</f>
        <v/>
      </c>
      <c r="AH128" s="40" t="str">
        <f>IF((VLOOKUP($A128,'[1]data aktuální'!$A$1:$DI$10000,59,0))=0,"",(VLOOKUP($A128,'[1]data aktuální'!$A$1:$DI$10000,59,0)))</f>
        <v/>
      </c>
      <c r="AI128" s="40" t="str">
        <f>IF((VLOOKUP($A128,'[1]data aktuální'!$A$1:$DI$10000,60,0))=0,"",(VLOOKUP($A128,'[1]data aktuální'!$A$1:$DI$10000,60,0)))</f>
        <v/>
      </c>
      <c r="AJ128" s="40" t="str">
        <f>IF((VLOOKUP($A128,'[1]data aktuální'!$A$1:$DI$10000,62,0))=0,"",(VLOOKUP($A128,'[1]data aktuální'!$A$1:$DI$10000,62,0)))</f>
        <v/>
      </c>
      <c r="AK128" s="40" t="str">
        <f>IF((VLOOKUP($A128,'[1]data aktuální'!$A$1:$DI$10000,63,0))=0,"",(VLOOKUP($A128,'[1]data aktuální'!$A$1:$DI$10000,63,0)))</f>
        <v/>
      </c>
      <c r="AL128" s="40" t="str">
        <f>IF((VLOOKUP($A128,'[1]data aktuální'!$A$1:$DI$10000,64,0))=0,"",(VLOOKUP($A128,'[1]data aktuální'!$A$1:$DI$10000,64,0)))</f>
        <v/>
      </c>
      <c r="AM128" s="40" t="str">
        <f>IF((VLOOKUP($A128,'[1]data aktuální'!$A$1:$DI$10000,65,0))=0,"",(VLOOKUP($A128,'[1]data aktuální'!$A$1:$DI$10000,65,0)))</f>
        <v/>
      </c>
      <c r="AN128" s="38" t="str">
        <f>VLOOKUP(A128,'[1]data aktuální'!$A$2:$DI$10000,113,0)</f>
        <v>5-10 tis.m3</v>
      </c>
    </row>
    <row r="129" spans="1:40" x14ac:dyDescent="0.25">
      <c r="A129" s="74">
        <v>345</v>
      </c>
      <c r="B129" s="52" t="str">
        <f>(VLOOKUP($A129,'[1]data aktuální'!$A$1:$DI$10000,3,0))</f>
        <v>45023344</v>
      </c>
      <c r="C129" s="33" t="str">
        <f>(VLOOKUP($A129,'[1]data aktuální'!$A$1:$DI$10000,7,0))</f>
        <v>Kasalova pila s.r.o.</v>
      </c>
      <c r="D129" s="33" t="str">
        <f>IF((VLOOKUP($A129,'[1]data aktuální'!$A$1:$DI$10000,14,0))=0,"",(VLOOKUP($A129,'[1]data aktuální'!$A$1:$DI$10000,14,0)))</f>
        <v/>
      </c>
      <c r="E129" s="34">
        <f>(VLOOKUP($A129,'[1]data aktuální'!$A$1:$DI$10000,22,0))</f>
        <v>12000</v>
      </c>
      <c r="F129" s="34">
        <f>(VLOOKUP($A129,'[1]data aktuální'!$A$1:$DI$10000,23,0))</f>
        <v>9000</v>
      </c>
      <c r="G129" s="34">
        <f>(VLOOKUP($A129,'[1]data aktuální'!$A$1:$DI$10000,24,0))</f>
        <v>6000</v>
      </c>
      <c r="H129" s="35">
        <f>IF((VLOOKUP($A129,'[1]data aktuální'!$A$1:$DI$10000,27,0))=0,"",(VLOOKUP($A129,'[1]data aktuální'!$A$1:$DI$10000,27,0)))</f>
        <v>80</v>
      </c>
      <c r="I129" s="35">
        <f>IF((VLOOKUP($A129,'[1]data aktuální'!$A$1:$DI$10000,28,0))=0,"",(VLOOKUP($A129,'[1]data aktuální'!$A$1:$DI$10000,28,0)))</f>
        <v>20</v>
      </c>
      <c r="J129" s="35" t="str">
        <f>IF((VLOOKUP($A129,'[1]data aktuální'!$A$1:$DI$10000,29,0))=0,"",(VLOOKUP($A129,'[1]data aktuální'!$A$1:$DI$10000,29,0)))</f>
        <v/>
      </c>
      <c r="K129" s="35" t="str">
        <f>IF((VLOOKUP($A129,'[1]data aktuální'!$A$1:$DI$10000,30,0))=0,"",(VLOOKUP($A129,'[1]data aktuální'!$A$1:$DI$10000,30,0)))</f>
        <v/>
      </c>
      <c r="L129" s="35" t="str">
        <f>IF((VLOOKUP($A129,'[1]data aktuální'!$A$1:$DI$10000,32,0))=0,"",(VLOOKUP($A129,'[1]data aktuální'!$A$1:$DI$10000,32,0)))</f>
        <v/>
      </c>
      <c r="M129" s="35" t="str">
        <f>IF((VLOOKUP($A129,'[1]data aktuální'!$A$1:$DI$10000,33,0))=0,"",(VLOOKUP($A129,'[1]data aktuální'!$A$1:$DI$10000,33,0)))</f>
        <v/>
      </c>
      <c r="N129" s="35" t="str">
        <f>IF((VLOOKUP($A129,'[1]data aktuální'!$A$1:$DI$10000,34,0))=0,"",(VLOOKUP($A129,'[1]data aktuální'!$A$1:$DI$10000,34,0)))</f>
        <v/>
      </c>
      <c r="O129" s="35" t="str">
        <f>IF((VLOOKUP($A129,'[1]data aktuální'!$A$1:$DI$10000,35,0))=0,"",(VLOOKUP($A129,'[1]data aktuální'!$A$1:$DI$10000,35,0)))</f>
        <v/>
      </c>
      <c r="P129" s="35" t="str">
        <f>IF((VLOOKUP($A129,'[1]data aktuální'!$A$1:$DI$10000,37,0))=0,"",(VLOOKUP($A129,'[1]data aktuální'!$A$1:$DI$10000,37,0)))</f>
        <v/>
      </c>
      <c r="Q129" s="35" t="str">
        <f>IF((VLOOKUP($A129,'[1]data aktuální'!$A$1:$DI$10000,38,0))=0,"",(VLOOKUP($A129,'[1]data aktuální'!$A$1:$DI$10000,38,0)))</f>
        <v/>
      </c>
      <c r="R129" s="35" t="str">
        <f>IF((VLOOKUP($A129,'[1]data aktuální'!$A$1:$DI$10000,39,0))=0,"",(VLOOKUP($A129,'[1]data aktuální'!$A$1:$DI$10000,39,0)))</f>
        <v/>
      </c>
      <c r="S129" s="35" t="str">
        <f>IF((VLOOKUP($A129,'[1]data aktuální'!$A$1:$DI$10000,40,0))=0,"",(VLOOKUP($A129,'[1]data aktuální'!$A$1:$DI$10000,40,0)))</f>
        <v/>
      </c>
      <c r="T129" s="35" t="str">
        <f>IF((VLOOKUP($A129,'[1]data aktuální'!$A$1:$DI$10000,42,0))=0,"",(VLOOKUP($A129,'[1]data aktuální'!$A$1:$DI$10000,42,0)))</f>
        <v/>
      </c>
      <c r="U129" s="35" t="str">
        <f>IF((VLOOKUP($A129,'[1]data aktuální'!$A$1:$DI$10000,43,0))=0,"",(VLOOKUP($A129,'[1]data aktuální'!$A$1:$DI$10000,43,0)))</f>
        <v/>
      </c>
      <c r="V129" s="35" t="str">
        <f>IF((VLOOKUP($A129,'[1]data aktuální'!$A$1:$DI$10000,44,0))=0,"",(VLOOKUP($A129,'[1]data aktuální'!$A$1:$DI$10000,44,0)))</f>
        <v/>
      </c>
      <c r="W129" s="35" t="str">
        <f>IF((VLOOKUP($A129,'[1]data aktuální'!$A$1:$DI$10000,45,0))=0,"",(VLOOKUP($A129,'[1]data aktuální'!$A$1:$DI$10000,45,0)))</f>
        <v/>
      </c>
      <c r="X129" s="35" t="str">
        <f>IF((VLOOKUP($A129,'[1]data aktuální'!$A$1:$DI$10000,47,0))=0,"",(VLOOKUP($A129,'[1]data aktuální'!$A$1:$DI$10000,47,0)))</f>
        <v/>
      </c>
      <c r="Y129" s="35" t="str">
        <f>IF((VLOOKUP($A129,'[1]data aktuální'!$A$1:$DI$10000,48,0))=0,"",(VLOOKUP($A129,'[1]data aktuální'!$A$1:$DI$10000,48,0)))</f>
        <v/>
      </c>
      <c r="Z129" s="35" t="str">
        <f>IF((VLOOKUP($A129,'[1]data aktuální'!$A$1:$DI$10000,49,0))=0,"",(VLOOKUP($A129,'[1]data aktuální'!$A$1:$DI$10000,49,0)))</f>
        <v/>
      </c>
      <c r="AA129" s="35" t="str">
        <f>IF((VLOOKUP($A129,'[1]data aktuální'!$A$1:$DI$10000,50,0))=0,"",(VLOOKUP($A129,'[1]data aktuální'!$A$1:$DI$10000,50,0)))</f>
        <v/>
      </c>
      <c r="AB129" s="35" t="str">
        <f>IF((VLOOKUP($A129,'[1]data aktuální'!$A$1:$DI$10000,52,0))=0,"",(VLOOKUP($A129,'[1]data aktuální'!$A$1:$DI$10000,52,0)))</f>
        <v/>
      </c>
      <c r="AC129" s="35" t="str">
        <f>IF((VLOOKUP($A129,'[1]data aktuální'!$A$1:$DI$10000,53,0))=0,"",(VLOOKUP($A129,'[1]data aktuální'!$A$1:$DI$10000,53,0)))</f>
        <v/>
      </c>
      <c r="AD129" s="35" t="str">
        <f>IF((VLOOKUP($A129,'[1]data aktuální'!$A$1:$DI$10000,54,0))=0,"",(VLOOKUP($A129,'[1]data aktuální'!$A$1:$DI$10000,54,0)))</f>
        <v/>
      </c>
      <c r="AE129" s="35" t="str">
        <f>IF((VLOOKUP($A129,'[1]data aktuální'!$A$1:$DI$10000,55,0))=0,"",(VLOOKUP($A129,'[1]data aktuální'!$A$1:$DI$10000,55,0)))</f>
        <v/>
      </c>
      <c r="AF129" s="35" t="str">
        <f>IF((VLOOKUP($A129,'[1]data aktuální'!$A$1:$DI$10000,57,0))=0,"",(VLOOKUP($A129,'[1]data aktuální'!$A$1:$DI$10000,57,0)))</f>
        <v/>
      </c>
      <c r="AG129" s="35" t="str">
        <f>IF((VLOOKUP($A129,'[1]data aktuální'!$A$1:$DI$10000,58,0))=0,"",(VLOOKUP($A129,'[1]data aktuální'!$A$1:$DI$10000,58,0)))</f>
        <v/>
      </c>
      <c r="AH129" s="35" t="str">
        <f>IF((VLOOKUP($A129,'[1]data aktuální'!$A$1:$DI$10000,59,0))=0,"",(VLOOKUP($A129,'[1]data aktuální'!$A$1:$DI$10000,59,0)))</f>
        <v/>
      </c>
      <c r="AI129" s="35" t="str">
        <f>IF((VLOOKUP($A129,'[1]data aktuální'!$A$1:$DI$10000,60,0))=0,"",(VLOOKUP($A129,'[1]data aktuální'!$A$1:$DI$10000,60,0)))</f>
        <v/>
      </c>
      <c r="AJ129" s="35" t="str">
        <f>IF((VLOOKUP($A129,'[1]data aktuální'!$A$1:$DI$10000,62,0))=0,"",(VLOOKUP($A129,'[1]data aktuální'!$A$1:$DI$10000,62,0)))</f>
        <v/>
      </c>
      <c r="AK129" s="35" t="str">
        <f>IF((VLOOKUP($A129,'[1]data aktuální'!$A$1:$DI$10000,63,0))=0,"",(VLOOKUP($A129,'[1]data aktuální'!$A$1:$DI$10000,63,0)))</f>
        <v/>
      </c>
      <c r="AL129" s="35" t="str">
        <f>IF((VLOOKUP($A129,'[1]data aktuální'!$A$1:$DI$10000,64,0))=0,"",(VLOOKUP($A129,'[1]data aktuální'!$A$1:$DI$10000,64,0)))</f>
        <v/>
      </c>
      <c r="AM129" s="35" t="str">
        <f>IF((VLOOKUP($A129,'[1]data aktuální'!$A$1:$DI$10000,65,0))=0,"",(VLOOKUP($A129,'[1]data aktuální'!$A$1:$DI$10000,65,0)))</f>
        <v/>
      </c>
      <c r="AN129" s="33" t="str">
        <f>VLOOKUP(A129,'[1]data aktuální'!$A$2:$DI$10000,113,0)</f>
        <v>5-10 tis.m3</v>
      </c>
    </row>
    <row r="130" spans="1:40" s="36" customFormat="1" x14ac:dyDescent="0.25">
      <c r="A130" s="36">
        <v>432</v>
      </c>
      <c r="B130" s="51" t="str">
        <f>(VLOOKUP($A130,'[1]data aktuální'!$A$1:$DI$10000,3,0))</f>
        <v>27266923</v>
      </c>
      <c r="C130" s="38" t="str">
        <f>(VLOOKUP($A130,'[1]data aktuální'!$A$1:$DI$10000,7,0))</f>
        <v>Agro MP s.r.o.</v>
      </c>
      <c r="D130" s="38" t="str">
        <f>IF((VLOOKUP($A130,'[1]data aktuální'!$A$1:$DI$10000,14,0))=0,"",(VLOOKUP($A130,'[1]data aktuální'!$A$1:$DI$10000,14,0)))</f>
        <v>Pila Velká Bukovina</v>
      </c>
      <c r="E130" s="39">
        <f>(VLOOKUP($A130,'[1]data aktuální'!$A$1:$DI$10000,22,0))</f>
        <v>8500</v>
      </c>
      <c r="F130" s="39">
        <f>(VLOOKUP($A130,'[1]data aktuální'!$A$1:$DI$10000,23,0))</f>
        <v>6220</v>
      </c>
      <c r="G130" s="39">
        <f>(VLOOKUP($A130,'[1]data aktuální'!$A$1:$DI$10000,24,0))</f>
        <v>5890</v>
      </c>
      <c r="H130" s="40">
        <f>IF((VLOOKUP($A130,'[1]data aktuální'!$A$1:$DI$10000,27,0))=0,"",(VLOOKUP($A130,'[1]data aktuální'!$A$1:$DI$10000,27,0)))</f>
        <v>90</v>
      </c>
      <c r="I130" s="40" t="str">
        <f>IF((VLOOKUP($A130,'[1]data aktuální'!$A$1:$DI$10000,28,0))=0,"",(VLOOKUP($A130,'[1]data aktuální'!$A$1:$DI$10000,28,0)))</f>
        <v/>
      </c>
      <c r="J130" s="40" t="str">
        <f>IF((VLOOKUP($A130,'[1]data aktuální'!$A$1:$DI$10000,29,0))=0,"",(VLOOKUP($A130,'[1]data aktuální'!$A$1:$DI$10000,29,0)))</f>
        <v/>
      </c>
      <c r="K130" s="40" t="str">
        <f>IF((VLOOKUP($A130,'[1]data aktuální'!$A$1:$DI$10000,30,0))=0,"",(VLOOKUP($A130,'[1]data aktuální'!$A$1:$DI$10000,30,0)))</f>
        <v/>
      </c>
      <c r="L130" s="40" t="str">
        <f>IF((VLOOKUP($A130,'[1]data aktuální'!$A$1:$DI$10000,32,0))=0,"",(VLOOKUP($A130,'[1]data aktuální'!$A$1:$DI$10000,32,0)))</f>
        <v/>
      </c>
      <c r="M130" s="40" t="str">
        <f>IF((VLOOKUP($A130,'[1]data aktuální'!$A$1:$DI$10000,33,0))=0,"",(VLOOKUP($A130,'[1]data aktuální'!$A$1:$DI$10000,33,0)))</f>
        <v/>
      </c>
      <c r="N130" s="40" t="str">
        <f>IF((VLOOKUP($A130,'[1]data aktuální'!$A$1:$DI$10000,34,0))=0,"",(VLOOKUP($A130,'[1]data aktuální'!$A$1:$DI$10000,34,0)))</f>
        <v/>
      </c>
      <c r="O130" s="40" t="str">
        <f>IF((VLOOKUP($A130,'[1]data aktuální'!$A$1:$DI$10000,35,0))=0,"",(VLOOKUP($A130,'[1]data aktuální'!$A$1:$DI$10000,35,0)))</f>
        <v/>
      </c>
      <c r="P130" s="40">
        <f>IF((VLOOKUP($A130,'[1]data aktuální'!$A$1:$DI$10000,37,0))=0,"",(VLOOKUP($A130,'[1]data aktuální'!$A$1:$DI$10000,37,0)))</f>
        <v>10</v>
      </c>
      <c r="Q130" s="40" t="str">
        <f>IF((VLOOKUP($A130,'[1]data aktuální'!$A$1:$DI$10000,38,0))=0,"",(VLOOKUP($A130,'[1]data aktuální'!$A$1:$DI$10000,38,0)))</f>
        <v/>
      </c>
      <c r="R130" s="40" t="str">
        <f>IF((VLOOKUP($A130,'[1]data aktuální'!$A$1:$DI$10000,39,0))=0,"",(VLOOKUP($A130,'[1]data aktuální'!$A$1:$DI$10000,39,0)))</f>
        <v/>
      </c>
      <c r="S130" s="40" t="str">
        <f>IF((VLOOKUP($A130,'[1]data aktuální'!$A$1:$DI$10000,40,0))=0,"",(VLOOKUP($A130,'[1]data aktuální'!$A$1:$DI$10000,40,0)))</f>
        <v/>
      </c>
      <c r="T130" s="40" t="str">
        <f>IF((VLOOKUP($A130,'[1]data aktuální'!$A$1:$DI$10000,42,0))=0,"",(VLOOKUP($A130,'[1]data aktuální'!$A$1:$DI$10000,42,0)))</f>
        <v/>
      </c>
      <c r="U130" s="40" t="str">
        <f>IF((VLOOKUP($A130,'[1]data aktuální'!$A$1:$DI$10000,43,0))=0,"",(VLOOKUP($A130,'[1]data aktuální'!$A$1:$DI$10000,43,0)))</f>
        <v/>
      </c>
      <c r="V130" s="40" t="str">
        <f>IF((VLOOKUP($A130,'[1]data aktuální'!$A$1:$DI$10000,44,0))=0,"",(VLOOKUP($A130,'[1]data aktuální'!$A$1:$DI$10000,44,0)))</f>
        <v/>
      </c>
      <c r="W130" s="40" t="str">
        <f>IF((VLOOKUP($A130,'[1]data aktuální'!$A$1:$DI$10000,45,0))=0,"",(VLOOKUP($A130,'[1]data aktuální'!$A$1:$DI$10000,45,0)))</f>
        <v/>
      </c>
      <c r="X130" s="40" t="str">
        <f>IF((VLOOKUP($A130,'[1]data aktuální'!$A$1:$DI$10000,47,0))=0,"",(VLOOKUP($A130,'[1]data aktuální'!$A$1:$DI$10000,47,0)))</f>
        <v/>
      </c>
      <c r="Y130" s="40" t="str">
        <f>IF((VLOOKUP($A130,'[1]data aktuální'!$A$1:$DI$10000,48,0))=0,"",(VLOOKUP($A130,'[1]data aktuální'!$A$1:$DI$10000,48,0)))</f>
        <v/>
      </c>
      <c r="Z130" s="40" t="str">
        <f>IF((VLOOKUP($A130,'[1]data aktuální'!$A$1:$DI$10000,49,0))=0,"",(VLOOKUP($A130,'[1]data aktuální'!$A$1:$DI$10000,49,0)))</f>
        <v/>
      </c>
      <c r="AA130" s="40" t="str">
        <f>IF((VLOOKUP($A130,'[1]data aktuální'!$A$1:$DI$10000,50,0))=0,"",(VLOOKUP($A130,'[1]data aktuální'!$A$1:$DI$10000,50,0)))</f>
        <v/>
      </c>
      <c r="AB130" s="40" t="str">
        <f>IF((VLOOKUP($A130,'[1]data aktuální'!$A$1:$DI$10000,52,0))=0,"",(VLOOKUP($A130,'[1]data aktuální'!$A$1:$DI$10000,52,0)))</f>
        <v/>
      </c>
      <c r="AC130" s="40" t="str">
        <f>IF((VLOOKUP($A130,'[1]data aktuální'!$A$1:$DI$10000,53,0))=0,"",(VLOOKUP($A130,'[1]data aktuální'!$A$1:$DI$10000,53,0)))</f>
        <v/>
      </c>
      <c r="AD130" s="40" t="str">
        <f>IF((VLOOKUP($A130,'[1]data aktuální'!$A$1:$DI$10000,54,0))=0,"",(VLOOKUP($A130,'[1]data aktuální'!$A$1:$DI$10000,54,0)))</f>
        <v/>
      </c>
      <c r="AE130" s="40" t="str">
        <f>IF((VLOOKUP($A130,'[1]data aktuální'!$A$1:$DI$10000,55,0))=0,"",(VLOOKUP($A130,'[1]data aktuální'!$A$1:$DI$10000,55,0)))</f>
        <v/>
      </c>
      <c r="AF130" s="40" t="str">
        <f>IF((VLOOKUP($A130,'[1]data aktuální'!$A$1:$DI$10000,57,0))=0,"",(VLOOKUP($A130,'[1]data aktuální'!$A$1:$DI$10000,57,0)))</f>
        <v/>
      </c>
      <c r="AG130" s="40" t="str">
        <f>IF((VLOOKUP($A130,'[1]data aktuální'!$A$1:$DI$10000,58,0))=0,"",(VLOOKUP($A130,'[1]data aktuální'!$A$1:$DI$10000,58,0)))</f>
        <v/>
      </c>
      <c r="AH130" s="40" t="str">
        <f>IF((VLOOKUP($A130,'[1]data aktuální'!$A$1:$DI$10000,59,0))=0,"",(VLOOKUP($A130,'[1]data aktuální'!$A$1:$DI$10000,59,0)))</f>
        <v/>
      </c>
      <c r="AI130" s="40" t="str">
        <f>IF((VLOOKUP($A130,'[1]data aktuální'!$A$1:$DI$10000,60,0))=0,"",(VLOOKUP($A130,'[1]data aktuální'!$A$1:$DI$10000,60,0)))</f>
        <v/>
      </c>
      <c r="AJ130" s="40" t="str">
        <f>IF((VLOOKUP($A130,'[1]data aktuální'!$A$1:$DI$10000,62,0))=0,"",(VLOOKUP($A130,'[1]data aktuální'!$A$1:$DI$10000,62,0)))</f>
        <v/>
      </c>
      <c r="AK130" s="40" t="str">
        <f>IF((VLOOKUP($A130,'[1]data aktuální'!$A$1:$DI$10000,63,0))=0,"",(VLOOKUP($A130,'[1]data aktuální'!$A$1:$DI$10000,63,0)))</f>
        <v/>
      </c>
      <c r="AL130" s="40" t="str">
        <f>IF((VLOOKUP($A130,'[1]data aktuální'!$A$1:$DI$10000,64,0))=0,"",(VLOOKUP($A130,'[1]data aktuální'!$A$1:$DI$10000,64,0)))</f>
        <v/>
      </c>
      <c r="AM130" s="40" t="str">
        <f>IF((VLOOKUP($A130,'[1]data aktuální'!$A$1:$DI$10000,65,0))=0,"",(VLOOKUP($A130,'[1]data aktuální'!$A$1:$DI$10000,65,0)))</f>
        <v/>
      </c>
      <c r="AN130" s="38" t="str">
        <f>VLOOKUP(A130,'[1]data aktuální'!$A$2:$DI$10000,113,0)</f>
        <v>5-10 tis.m3</v>
      </c>
    </row>
    <row r="131" spans="1:40" x14ac:dyDescent="0.25">
      <c r="A131" s="74">
        <v>173</v>
      </c>
      <c r="B131" s="52" t="str">
        <f>(VLOOKUP($A131,'[1]data aktuální'!$A$1:$DI$10000,3,0))</f>
        <v>25262084</v>
      </c>
      <c r="C131" s="33" t="str">
        <f>(VLOOKUP($A131,'[1]data aktuální'!$A$1:$DI$10000,7,0))</f>
        <v>AGRO Kunčina a.s.</v>
      </c>
      <c r="D131" s="33" t="str">
        <f>IF((VLOOKUP($A131,'[1]data aktuální'!$A$1:$DI$10000,14,0))=0,"",(VLOOKUP($A131,'[1]data aktuální'!$A$1:$DI$10000,14,0)))</f>
        <v/>
      </c>
      <c r="E131" s="34">
        <f>(VLOOKUP($A131,'[1]data aktuální'!$A$1:$DI$10000,22,0))</f>
        <v>2600</v>
      </c>
      <c r="F131" s="34">
        <f>(VLOOKUP($A131,'[1]data aktuální'!$A$1:$DI$10000,23,0))</f>
        <v>3700</v>
      </c>
      <c r="G131" s="34">
        <f>(VLOOKUP($A131,'[1]data aktuální'!$A$1:$DI$10000,24,0))</f>
        <v>5800</v>
      </c>
      <c r="H131" s="35">
        <f>IF((VLOOKUP($A131,'[1]data aktuální'!$A$1:$DI$10000,27,0))=0,"",(VLOOKUP($A131,'[1]data aktuální'!$A$1:$DI$10000,27,0)))</f>
        <v>20</v>
      </c>
      <c r="I131" s="35">
        <f>IF((VLOOKUP($A131,'[1]data aktuální'!$A$1:$DI$10000,28,0))=0,"",(VLOOKUP($A131,'[1]data aktuální'!$A$1:$DI$10000,28,0)))</f>
        <v>80</v>
      </c>
      <c r="J131" s="35" t="str">
        <f>IF((VLOOKUP($A131,'[1]data aktuální'!$A$1:$DI$10000,29,0))=0,"",(VLOOKUP($A131,'[1]data aktuální'!$A$1:$DI$10000,29,0)))</f>
        <v/>
      </c>
      <c r="K131" s="35" t="str">
        <f>IF((VLOOKUP($A131,'[1]data aktuální'!$A$1:$DI$10000,30,0))=0,"",(VLOOKUP($A131,'[1]data aktuální'!$A$1:$DI$10000,30,0)))</f>
        <v/>
      </c>
      <c r="L131" s="35" t="str">
        <f>IF((VLOOKUP($A131,'[1]data aktuální'!$A$1:$DI$10000,32,0))=0,"",(VLOOKUP($A131,'[1]data aktuální'!$A$1:$DI$10000,32,0)))</f>
        <v/>
      </c>
      <c r="M131" s="35" t="str">
        <f>IF((VLOOKUP($A131,'[1]data aktuální'!$A$1:$DI$10000,33,0))=0,"",(VLOOKUP($A131,'[1]data aktuální'!$A$1:$DI$10000,33,0)))</f>
        <v/>
      </c>
      <c r="N131" s="35" t="str">
        <f>IF((VLOOKUP($A131,'[1]data aktuální'!$A$1:$DI$10000,34,0))=0,"",(VLOOKUP($A131,'[1]data aktuální'!$A$1:$DI$10000,34,0)))</f>
        <v/>
      </c>
      <c r="O131" s="35" t="str">
        <f>IF((VLOOKUP($A131,'[1]data aktuální'!$A$1:$DI$10000,35,0))=0,"",(VLOOKUP($A131,'[1]data aktuální'!$A$1:$DI$10000,35,0)))</f>
        <v/>
      </c>
      <c r="P131" s="35" t="str">
        <f>IF((VLOOKUP($A131,'[1]data aktuální'!$A$1:$DI$10000,37,0))=0,"",(VLOOKUP($A131,'[1]data aktuální'!$A$1:$DI$10000,37,0)))</f>
        <v/>
      </c>
      <c r="Q131" s="35" t="str">
        <f>IF((VLOOKUP($A131,'[1]data aktuální'!$A$1:$DI$10000,38,0))=0,"",(VLOOKUP($A131,'[1]data aktuální'!$A$1:$DI$10000,38,0)))</f>
        <v/>
      </c>
      <c r="R131" s="35" t="str">
        <f>IF((VLOOKUP($A131,'[1]data aktuální'!$A$1:$DI$10000,39,0))=0,"",(VLOOKUP($A131,'[1]data aktuální'!$A$1:$DI$10000,39,0)))</f>
        <v/>
      </c>
      <c r="S131" s="35" t="str">
        <f>IF((VLOOKUP($A131,'[1]data aktuální'!$A$1:$DI$10000,40,0))=0,"",(VLOOKUP($A131,'[1]data aktuální'!$A$1:$DI$10000,40,0)))</f>
        <v/>
      </c>
      <c r="T131" s="35" t="str">
        <f>IF((VLOOKUP($A131,'[1]data aktuální'!$A$1:$DI$10000,42,0))=0,"",(VLOOKUP($A131,'[1]data aktuální'!$A$1:$DI$10000,42,0)))</f>
        <v/>
      </c>
      <c r="U131" s="35" t="str">
        <f>IF((VLOOKUP($A131,'[1]data aktuální'!$A$1:$DI$10000,43,0))=0,"",(VLOOKUP($A131,'[1]data aktuální'!$A$1:$DI$10000,43,0)))</f>
        <v/>
      </c>
      <c r="V131" s="35" t="str">
        <f>IF((VLOOKUP($A131,'[1]data aktuální'!$A$1:$DI$10000,44,0))=0,"",(VLOOKUP($A131,'[1]data aktuální'!$A$1:$DI$10000,44,0)))</f>
        <v/>
      </c>
      <c r="W131" s="35" t="str">
        <f>IF((VLOOKUP($A131,'[1]data aktuální'!$A$1:$DI$10000,45,0))=0,"",(VLOOKUP($A131,'[1]data aktuální'!$A$1:$DI$10000,45,0)))</f>
        <v/>
      </c>
      <c r="X131" s="35" t="str">
        <f>IF((VLOOKUP($A131,'[1]data aktuální'!$A$1:$DI$10000,47,0))=0,"",(VLOOKUP($A131,'[1]data aktuální'!$A$1:$DI$10000,47,0)))</f>
        <v/>
      </c>
      <c r="Y131" s="35" t="str">
        <f>IF((VLOOKUP($A131,'[1]data aktuální'!$A$1:$DI$10000,48,0))=0,"",(VLOOKUP($A131,'[1]data aktuální'!$A$1:$DI$10000,48,0)))</f>
        <v/>
      </c>
      <c r="Z131" s="35" t="str">
        <f>IF((VLOOKUP($A131,'[1]data aktuální'!$A$1:$DI$10000,49,0))=0,"",(VLOOKUP($A131,'[1]data aktuální'!$A$1:$DI$10000,49,0)))</f>
        <v/>
      </c>
      <c r="AA131" s="35" t="str">
        <f>IF((VLOOKUP($A131,'[1]data aktuální'!$A$1:$DI$10000,50,0))=0,"",(VLOOKUP($A131,'[1]data aktuální'!$A$1:$DI$10000,50,0)))</f>
        <v/>
      </c>
      <c r="AB131" s="35" t="str">
        <f>IF((VLOOKUP($A131,'[1]data aktuální'!$A$1:$DI$10000,52,0))=0,"",(VLOOKUP($A131,'[1]data aktuální'!$A$1:$DI$10000,52,0)))</f>
        <v/>
      </c>
      <c r="AC131" s="35" t="str">
        <f>IF((VLOOKUP($A131,'[1]data aktuální'!$A$1:$DI$10000,53,0))=0,"",(VLOOKUP($A131,'[1]data aktuální'!$A$1:$DI$10000,53,0)))</f>
        <v/>
      </c>
      <c r="AD131" s="35" t="str">
        <f>IF((VLOOKUP($A131,'[1]data aktuální'!$A$1:$DI$10000,54,0))=0,"",(VLOOKUP($A131,'[1]data aktuální'!$A$1:$DI$10000,54,0)))</f>
        <v/>
      </c>
      <c r="AE131" s="35" t="str">
        <f>IF((VLOOKUP($A131,'[1]data aktuální'!$A$1:$DI$10000,55,0))=0,"",(VLOOKUP($A131,'[1]data aktuální'!$A$1:$DI$10000,55,0)))</f>
        <v/>
      </c>
      <c r="AF131" s="35" t="str">
        <f>IF((VLOOKUP($A131,'[1]data aktuální'!$A$1:$DI$10000,57,0))=0,"",(VLOOKUP($A131,'[1]data aktuální'!$A$1:$DI$10000,57,0)))</f>
        <v/>
      </c>
      <c r="AG131" s="35" t="str">
        <f>IF((VLOOKUP($A131,'[1]data aktuální'!$A$1:$DI$10000,58,0))=0,"",(VLOOKUP($A131,'[1]data aktuální'!$A$1:$DI$10000,58,0)))</f>
        <v/>
      </c>
      <c r="AH131" s="35" t="str">
        <f>IF((VLOOKUP($A131,'[1]data aktuální'!$A$1:$DI$10000,59,0))=0,"",(VLOOKUP($A131,'[1]data aktuální'!$A$1:$DI$10000,59,0)))</f>
        <v/>
      </c>
      <c r="AI131" s="35" t="str">
        <f>IF((VLOOKUP($A131,'[1]data aktuální'!$A$1:$DI$10000,60,0))=0,"",(VLOOKUP($A131,'[1]data aktuální'!$A$1:$DI$10000,60,0)))</f>
        <v/>
      </c>
      <c r="AJ131" s="35" t="str">
        <f>IF((VLOOKUP($A131,'[1]data aktuální'!$A$1:$DI$10000,62,0))=0,"",(VLOOKUP($A131,'[1]data aktuální'!$A$1:$DI$10000,62,0)))</f>
        <v/>
      </c>
      <c r="AK131" s="35" t="str">
        <f>IF((VLOOKUP($A131,'[1]data aktuální'!$A$1:$DI$10000,63,0))=0,"",(VLOOKUP($A131,'[1]data aktuální'!$A$1:$DI$10000,63,0)))</f>
        <v/>
      </c>
      <c r="AL131" s="35" t="str">
        <f>IF((VLOOKUP($A131,'[1]data aktuální'!$A$1:$DI$10000,64,0))=0,"",(VLOOKUP($A131,'[1]data aktuální'!$A$1:$DI$10000,64,0)))</f>
        <v/>
      </c>
      <c r="AM131" s="35" t="str">
        <f>IF((VLOOKUP($A131,'[1]data aktuální'!$A$1:$DI$10000,65,0))=0,"",(VLOOKUP($A131,'[1]data aktuální'!$A$1:$DI$10000,65,0)))</f>
        <v/>
      </c>
      <c r="AN131" s="33" t="str">
        <f>VLOOKUP(A131,'[1]data aktuální'!$A$2:$DI$10000,113,0)</f>
        <v>2,5-5 tis.m3</v>
      </c>
    </row>
    <row r="132" spans="1:40" s="36" customFormat="1" x14ac:dyDescent="0.25">
      <c r="A132" s="36">
        <v>367</v>
      </c>
      <c r="B132" s="51" t="str">
        <f>(VLOOKUP($A132,'[1]data aktuální'!$A$1:$DI$10000,3,0))</f>
        <v>25549065</v>
      </c>
      <c r="C132" s="38" t="str">
        <f>(VLOOKUP($A132,'[1]data aktuální'!$A$1:$DI$10000,7,0))</f>
        <v>Novotný - DŘEVAŘSKÁ a OBCHODNÍ, s.r.o.</v>
      </c>
      <c r="D132" s="38" t="str">
        <f>IF((VLOOKUP($A132,'[1]data aktuální'!$A$1:$DI$10000,14,0))=0,"",(VLOOKUP($A132,'[1]data aktuální'!$A$1:$DI$10000,14,0)))</f>
        <v/>
      </c>
      <c r="E132" s="39">
        <f>(VLOOKUP($A132,'[1]data aktuální'!$A$1:$DI$10000,22,0))</f>
        <v>12172</v>
      </c>
      <c r="F132" s="39">
        <f>(VLOOKUP($A132,'[1]data aktuální'!$A$1:$DI$10000,23,0))</f>
        <v>3842</v>
      </c>
      <c r="G132" s="39">
        <f>(VLOOKUP($A132,'[1]data aktuální'!$A$1:$DI$10000,24,0))</f>
        <v>5719</v>
      </c>
      <c r="H132" s="40">
        <f>IF((VLOOKUP($A132,'[1]data aktuální'!$A$1:$DI$10000,27,0))=0,"",(VLOOKUP($A132,'[1]data aktuální'!$A$1:$DI$10000,27,0)))</f>
        <v>15</v>
      </c>
      <c r="I132" s="40" t="str">
        <f>IF((VLOOKUP($A132,'[1]data aktuální'!$A$1:$DI$10000,28,0))=0,"",(VLOOKUP($A132,'[1]data aktuální'!$A$1:$DI$10000,28,0)))</f>
        <v/>
      </c>
      <c r="J132" s="40">
        <f>IF((VLOOKUP($A132,'[1]data aktuální'!$A$1:$DI$10000,29,0))=0,"",(VLOOKUP($A132,'[1]data aktuální'!$A$1:$DI$10000,29,0)))</f>
        <v>15</v>
      </c>
      <c r="K132" s="40" t="str">
        <f>IF((VLOOKUP($A132,'[1]data aktuální'!$A$1:$DI$10000,30,0))=0,"",(VLOOKUP($A132,'[1]data aktuální'!$A$1:$DI$10000,30,0)))</f>
        <v/>
      </c>
      <c r="L132" s="40">
        <f>IF((VLOOKUP($A132,'[1]data aktuální'!$A$1:$DI$10000,32,0))=0,"",(VLOOKUP($A132,'[1]data aktuální'!$A$1:$DI$10000,32,0)))</f>
        <v>65</v>
      </c>
      <c r="M132" s="40" t="str">
        <f>IF((VLOOKUP($A132,'[1]data aktuální'!$A$1:$DI$10000,33,0))=0,"",(VLOOKUP($A132,'[1]data aktuální'!$A$1:$DI$10000,33,0)))</f>
        <v/>
      </c>
      <c r="N132" s="40">
        <f>IF((VLOOKUP($A132,'[1]data aktuální'!$A$1:$DI$10000,34,0))=0,"",(VLOOKUP($A132,'[1]data aktuální'!$A$1:$DI$10000,34,0)))</f>
        <v>5</v>
      </c>
      <c r="O132" s="40" t="str">
        <f>IF((VLOOKUP($A132,'[1]data aktuální'!$A$1:$DI$10000,35,0))=0,"",(VLOOKUP($A132,'[1]data aktuální'!$A$1:$DI$10000,35,0)))</f>
        <v/>
      </c>
      <c r="P132" s="40" t="str">
        <f>IF((VLOOKUP($A132,'[1]data aktuální'!$A$1:$DI$10000,37,0))=0,"",(VLOOKUP($A132,'[1]data aktuální'!$A$1:$DI$10000,37,0)))</f>
        <v/>
      </c>
      <c r="Q132" s="40" t="str">
        <f>IF((VLOOKUP($A132,'[1]data aktuální'!$A$1:$DI$10000,38,0))=0,"",(VLOOKUP($A132,'[1]data aktuální'!$A$1:$DI$10000,38,0)))</f>
        <v/>
      </c>
      <c r="R132" s="40" t="str">
        <f>IF((VLOOKUP($A132,'[1]data aktuální'!$A$1:$DI$10000,39,0))=0,"",(VLOOKUP($A132,'[1]data aktuální'!$A$1:$DI$10000,39,0)))</f>
        <v/>
      </c>
      <c r="S132" s="40" t="str">
        <f>IF((VLOOKUP($A132,'[1]data aktuální'!$A$1:$DI$10000,40,0))=0,"",(VLOOKUP($A132,'[1]data aktuální'!$A$1:$DI$10000,40,0)))</f>
        <v/>
      </c>
      <c r="T132" s="40" t="str">
        <f>IF((VLOOKUP($A132,'[1]data aktuální'!$A$1:$DI$10000,42,0))=0,"",(VLOOKUP($A132,'[1]data aktuální'!$A$1:$DI$10000,42,0)))</f>
        <v/>
      </c>
      <c r="U132" s="40" t="str">
        <f>IF((VLOOKUP($A132,'[1]data aktuální'!$A$1:$DI$10000,43,0))=0,"",(VLOOKUP($A132,'[1]data aktuální'!$A$1:$DI$10000,43,0)))</f>
        <v/>
      </c>
      <c r="V132" s="40" t="str">
        <f>IF((VLOOKUP($A132,'[1]data aktuální'!$A$1:$DI$10000,44,0))=0,"",(VLOOKUP($A132,'[1]data aktuální'!$A$1:$DI$10000,44,0)))</f>
        <v/>
      </c>
      <c r="W132" s="40" t="str">
        <f>IF((VLOOKUP($A132,'[1]data aktuální'!$A$1:$DI$10000,45,0))=0,"",(VLOOKUP($A132,'[1]data aktuální'!$A$1:$DI$10000,45,0)))</f>
        <v/>
      </c>
      <c r="X132" s="40" t="str">
        <f>IF((VLOOKUP($A132,'[1]data aktuální'!$A$1:$DI$10000,47,0))=0,"",(VLOOKUP($A132,'[1]data aktuální'!$A$1:$DI$10000,47,0)))</f>
        <v/>
      </c>
      <c r="Y132" s="40" t="str">
        <f>IF((VLOOKUP($A132,'[1]data aktuální'!$A$1:$DI$10000,48,0))=0,"",(VLOOKUP($A132,'[1]data aktuální'!$A$1:$DI$10000,48,0)))</f>
        <v/>
      </c>
      <c r="Z132" s="40" t="str">
        <f>IF((VLOOKUP($A132,'[1]data aktuální'!$A$1:$DI$10000,49,0))=0,"",(VLOOKUP($A132,'[1]data aktuální'!$A$1:$DI$10000,49,0)))</f>
        <v/>
      </c>
      <c r="AA132" s="40" t="str">
        <f>IF((VLOOKUP($A132,'[1]data aktuální'!$A$1:$DI$10000,50,0))=0,"",(VLOOKUP($A132,'[1]data aktuální'!$A$1:$DI$10000,50,0)))</f>
        <v/>
      </c>
      <c r="AB132" s="40" t="str">
        <f>IF((VLOOKUP($A132,'[1]data aktuální'!$A$1:$DI$10000,52,0))=0,"",(VLOOKUP($A132,'[1]data aktuální'!$A$1:$DI$10000,52,0)))</f>
        <v/>
      </c>
      <c r="AC132" s="40" t="str">
        <f>IF((VLOOKUP($A132,'[1]data aktuální'!$A$1:$DI$10000,53,0))=0,"",(VLOOKUP($A132,'[1]data aktuální'!$A$1:$DI$10000,53,0)))</f>
        <v/>
      </c>
      <c r="AD132" s="40" t="str">
        <f>IF((VLOOKUP($A132,'[1]data aktuální'!$A$1:$DI$10000,54,0))=0,"",(VLOOKUP($A132,'[1]data aktuální'!$A$1:$DI$10000,54,0)))</f>
        <v/>
      </c>
      <c r="AE132" s="40" t="str">
        <f>IF((VLOOKUP($A132,'[1]data aktuální'!$A$1:$DI$10000,55,0))=0,"",(VLOOKUP($A132,'[1]data aktuální'!$A$1:$DI$10000,55,0)))</f>
        <v/>
      </c>
      <c r="AF132" s="40" t="str">
        <f>IF((VLOOKUP($A132,'[1]data aktuální'!$A$1:$DI$10000,57,0))=0,"",(VLOOKUP($A132,'[1]data aktuální'!$A$1:$DI$10000,57,0)))</f>
        <v/>
      </c>
      <c r="AG132" s="40" t="str">
        <f>IF((VLOOKUP($A132,'[1]data aktuální'!$A$1:$DI$10000,58,0))=0,"",(VLOOKUP($A132,'[1]data aktuální'!$A$1:$DI$10000,58,0)))</f>
        <v/>
      </c>
      <c r="AH132" s="40" t="str">
        <f>IF((VLOOKUP($A132,'[1]data aktuální'!$A$1:$DI$10000,59,0))=0,"",(VLOOKUP($A132,'[1]data aktuální'!$A$1:$DI$10000,59,0)))</f>
        <v/>
      </c>
      <c r="AI132" s="40" t="str">
        <f>IF((VLOOKUP($A132,'[1]data aktuální'!$A$1:$DI$10000,60,0))=0,"",(VLOOKUP($A132,'[1]data aktuální'!$A$1:$DI$10000,60,0)))</f>
        <v/>
      </c>
      <c r="AJ132" s="40" t="str">
        <f>IF((VLOOKUP($A132,'[1]data aktuální'!$A$1:$DI$10000,62,0))=0,"",(VLOOKUP($A132,'[1]data aktuální'!$A$1:$DI$10000,62,0)))</f>
        <v/>
      </c>
      <c r="AK132" s="40" t="str">
        <f>IF((VLOOKUP($A132,'[1]data aktuální'!$A$1:$DI$10000,63,0))=0,"",(VLOOKUP($A132,'[1]data aktuální'!$A$1:$DI$10000,63,0)))</f>
        <v/>
      </c>
      <c r="AL132" s="40" t="str">
        <f>IF((VLOOKUP($A132,'[1]data aktuální'!$A$1:$DI$10000,64,0))=0,"",(VLOOKUP($A132,'[1]data aktuální'!$A$1:$DI$10000,64,0)))</f>
        <v/>
      </c>
      <c r="AM132" s="40" t="str">
        <f>IF((VLOOKUP($A132,'[1]data aktuální'!$A$1:$DI$10000,65,0))=0,"",(VLOOKUP($A132,'[1]data aktuální'!$A$1:$DI$10000,65,0)))</f>
        <v/>
      </c>
      <c r="AN132" s="38" t="str">
        <f>VLOOKUP(A132,'[1]data aktuální'!$A$2:$DI$10000,113,0)</f>
        <v>2,5-5 tis.m3</v>
      </c>
    </row>
    <row r="133" spans="1:40" x14ac:dyDescent="0.25">
      <c r="A133" s="74">
        <v>144</v>
      </c>
      <c r="B133" s="52" t="str">
        <f>(VLOOKUP($A133,'[1]data aktuální'!$A$1:$DI$10000,3,0))</f>
        <v>28313763</v>
      </c>
      <c r="C133" s="33" t="str">
        <f>(VLOOKUP($A133,'[1]data aktuální'!$A$1:$DI$10000,7,0))</f>
        <v>Motloch s.r.o.</v>
      </c>
      <c r="D133" s="33" t="str">
        <f>IF((VLOOKUP($A133,'[1]data aktuální'!$A$1:$DI$10000,14,0))=0,"",(VLOOKUP($A133,'[1]data aktuální'!$A$1:$DI$10000,14,0)))</f>
        <v/>
      </c>
      <c r="E133" s="34">
        <f>(VLOOKUP($A133,'[1]data aktuální'!$A$1:$DI$10000,22,0))</f>
        <v>6000</v>
      </c>
      <c r="F133" s="34">
        <f>(VLOOKUP($A133,'[1]data aktuální'!$A$1:$DI$10000,23,0))</f>
        <v>5000</v>
      </c>
      <c r="G133" s="34">
        <f>(VLOOKUP($A133,'[1]data aktuální'!$A$1:$DI$10000,24,0))</f>
        <v>5500</v>
      </c>
      <c r="H133" s="35">
        <f>IF((VLOOKUP($A133,'[1]data aktuální'!$A$1:$DI$10000,27,0))=0,"",(VLOOKUP($A133,'[1]data aktuální'!$A$1:$DI$10000,27,0)))</f>
        <v>35</v>
      </c>
      <c r="I133" s="35">
        <f>IF((VLOOKUP($A133,'[1]data aktuální'!$A$1:$DI$10000,28,0))=0,"",(VLOOKUP($A133,'[1]data aktuální'!$A$1:$DI$10000,28,0)))</f>
        <v>15</v>
      </c>
      <c r="J133" s="35">
        <f>IF((VLOOKUP($A133,'[1]data aktuální'!$A$1:$DI$10000,29,0))=0,"",(VLOOKUP($A133,'[1]data aktuální'!$A$1:$DI$10000,29,0)))</f>
        <v>15</v>
      </c>
      <c r="K133" s="35" t="str">
        <f>IF((VLOOKUP($A133,'[1]data aktuální'!$A$1:$DI$10000,30,0))=0,"",(VLOOKUP($A133,'[1]data aktuální'!$A$1:$DI$10000,30,0)))</f>
        <v/>
      </c>
      <c r="L133" s="35">
        <f>IF((VLOOKUP($A133,'[1]data aktuální'!$A$1:$DI$10000,32,0))=0,"",(VLOOKUP($A133,'[1]data aktuální'!$A$1:$DI$10000,32,0)))</f>
        <v>10</v>
      </c>
      <c r="M133" s="35" t="str">
        <f>IF((VLOOKUP($A133,'[1]data aktuální'!$A$1:$DI$10000,33,0))=0,"",(VLOOKUP($A133,'[1]data aktuální'!$A$1:$DI$10000,33,0)))</f>
        <v/>
      </c>
      <c r="N133" s="35">
        <f>IF((VLOOKUP($A133,'[1]data aktuální'!$A$1:$DI$10000,34,0))=0,"",(VLOOKUP($A133,'[1]data aktuální'!$A$1:$DI$10000,34,0)))</f>
        <v>15</v>
      </c>
      <c r="O133" s="35" t="str">
        <f>IF((VLOOKUP($A133,'[1]data aktuální'!$A$1:$DI$10000,35,0))=0,"",(VLOOKUP($A133,'[1]data aktuální'!$A$1:$DI$10000,35,0)))</f>
        <v/>
      </c>
      <c r="P133" s="35">
        <f>IF((VLOOKUP($A133,'[1]data aktuální'!$A$1:$DI$10000,37,0))=0,"",(VLOOKUP($A133,'[1]data aktuální'!$A$1:$DI$10000,37,0)))</f>
        <v>10</v>
      </c>
      <c r="Q133" s="35" t="str">
        <f>IF((VLOOKUP($A133,'[1]data aktuální'!$A$1:$DI$10000,38,0))=0,"",(VLOOKUP($A133,'[1]data aktuální'!$A$1:$DI$10000,38,0)))</f>
        <v/>
      </c>
      <c r="R133" s="35" t="str">
        <f>IF((VLOOKUP($A133,'[1]data aktuální'!$A$1:$DI$10000,39,0))=0,"",(VLOOKUP($A133,'[1]data aktuální'!$A$1:$DI$10000,39,0)))</f>
        <v/>
      </c>
      <c r="S133" s="35" t="str">
        <f>IF((VLOOKUP($A133,'[1]data aktuální'!$A$1:$DI$10000,40,0))=0,"",(VLOOKUP($A133,'[1]data aktuální'!$A$1:$DI$10000,40,0)))</f>
        <v/>
      </c>
      <c r="T133" s="35" t="str">
        <f>IF((VLOOKUP($A133,'[1]data aktuální'!$A$1:$DI$10000,42,0))=0,"",(VLOOKUP($A133,'[1]data aktuální'!$A$1:$DI$10000,42,0)))</f>
        <v/>
      </c>
      <c r="U133" s="35" t="str">
        <f>IF((VLOOKUP($A133,'[1]data aktuální'!$A$1:$DI$10000,43,0))=0,"",(VLOOKUP($A133,'[1]data aktuální'!$A$1:$DI$10000,43,0)))</f>
        <v/>
      </c>
      <c r="V133" s="35" t="str">
        <f>IF((VLOOKUP($A133,'[1]data aktuální'!$A$1:$DI$10000,44,0))=0,"",(VLOOKUP($A133,'[1]data aktuální'!$A$1:$DI$10000,44,0)))</f>
        <v/>
      </c>
      <c r="W133" s="35" t="str">
        <f>IF((VLOOKUP($A133,'[1]data aktuální'!$A$1:$DI$10000,45,0))=0,"",(VLOOKUP($A133,'[1]data aktuální'!$A$1:$DI$10000,45,0)))</f>
        <v/>
      </c>
      <c r="X133" s="35" t="str">
        <f>IF((VLOOKUP($A133,'[1]data aktuální'!$A$1:$DI$10000,47,0))=0,"",(VLOOKUP($A133,'[1]data aktuální'!$A$1:$DI$10000,47,0)))</f>
        <v/>
      </c>
      <c r="Y133" s="35" t="str">
        <f>IF((VLOOKUP($A133,'[1]data aktuální'!$A$1:$DI$10000,48,0))=0,"",(VLOOKUP($A133,'[1]data aktuální'!$A$1:$DI$10000,48,0)))</f>
        <v/>
      </c>
      <c r="Z133" s="35" t="str">
        <f>IF((VLOOKUP($A133,'[1]data aktuální'!$A$1:$DI$10000,49,0))=0,"",(VLOOKUP($A133,'[1]data aktuální'!$A$1:$DI$10000,49,0)))</f>
        <v/>
      </c>
      <c r="AA133" s="35" t="str">
        <f>IF((VLOOKUP($A133,'[1]data aktuální'!$A$1:$DI$10000,50,0))=0,"",(VLOOKUP($A133,'[1]data aktuální'!$A$1:$DI$10000,50,0)))</f>
        <v/>
      </c>
      <c r="AB133" s="35" t="str">
        <f>IF((VLOOKUP($A133,'[1]data aktuální'!$A$1:$DI$10000,52,0))=0,"",(VLOOKUP($A133,'[1]data aktuální'!$A$1:$DI$10000,52,0)))</f>
        <v/>
      </c>
      <c r="AC133" s="35" t="str">
        <f>IF((VLOOKUP($A133,'[1]data aktuální'!$A$1:$DI$10000,53,0))=0,"",(VLOOKUP($A133,'[1]data aktuální'!$A$1:$DI$10000,53,0)))</f>
        <v/>
      </c>
      <c r="AD133" s="35" t="str">
        <f>IF((VLOOKUP($A133,'[1]data aktuální'!$A$1:$DI$10000,54,0))=0,"",(VLOOKUP($A133,'[1]data aktuální'!$A$1:$DI$10000,54,0)))</f>
        <v/>
      </c>
      <c r="AE133" s="35" t="str">
        <f>IF((VLOOKUP($A133,'[1]data aktuální'!$A$1:$DI$10000,55,0))=0,"",(VLOOKUP($A133,'[1]data aktuální'!$A$1:$DI$10000,55,0)))</f>
        <v/>
      </c>
      <c r="AF133" s="35" t="str">
        <f>IF((VLOOKUP($A133,'[1]data aktuální'!$A$1:$DI$10000,57,0))=0,"",(VLOOKUP($A133,'[1]data aktuální'!$A$1:$DI$10000,57,0)))</f>
        <v/>
      </c>
      <c r="AG133" s="35" t="str">
        <f>IF((VLOOKUP($A133,'[1]data aktuální'!$A$1:$DI$10000,58,0))=0,"",(VLOOKUP($A133,'[1]data aktuální'!$A$1:$DI$10000,58,0)))</f>
        <v/>
      </c>
      <c r="AH133" s="35" t="str">
        <f>IF((VLOOKUP($A133,'[1]data aktuální'!$A$1:$DI$10000,59,0))=0,"",(VLOOKUP($A133,'[1]data aktuální'!$A$1:$DI$10000,59,0)))</f>
        <v/>
      </c>
      <c r="AI133" s="35" t="str">
        <f>IF((VLOOKUP($A133,'[1]data aktuální'!$A$1:$DI$10000,60,0))=0,"",(VLOOKUP($A133,'[1]data aktuální'!$A$1:$DI$10000,60,0)))</f>
        <v/>
      </c>
      <c r="AJ133" s="35" t="str">
        <f>IF((VLOOKUP($A133,'[1]data aktuální'!$A$1:$DI$10000,62,0))=0,"",(VLOOKUP($A133,'[1]data aktuální'!$A$1:$DI$10000,62,0)))</f>
        <v/>
      </c>
      <c r="AK133" s="35" t="str">
        <f>IF((VLOOKUP($A133,'[1]data aktuální'!$A$1:$DI$10000,63,0))=0,"",(VLOOKUP($A133,'[1]data aktuální'!$A$1:$DI$10000,63,0)))</f>
        <v/>
      </c>
      <c r="AL133" s="35" t="str">
        <f>IF((VLOOKUP($A133,'[1]data aktuální'!$A$1:$DI$10000,64,0))=0,"",(VLOOKUP($A133,'[1]data aktuální'!$A$1:$DI$10000,64,0)))</f>
        <v/>
      </c>
      <c r="AM133" s="35" t="str">
        <f>IF((VLOOKUP($A133,'[1]data aktuální'!$A$1:$DI$10000,65,0))=0,"",(VLOOKUP($A133,'[1]data aktuální'!$A$1:$DI$10000,65,0)))</f>
        <v/>
      </c>
      <c r="AN133" s="33" t="str">
        <f>VLOOKUP(A133,'[1]data aktuální'!$A$2:$DI$10000,113,0)</f>
        <v>5-10 tis.m3</v>
      </c>
    </row>
    <row r="134" spans="1:40" s="36" customFormat="1" x14ac:dyDescent="0.25">
      <c r="A134" s="36">
        <v>146</v>
      </c>
      <c r="B134" s="51" t="str">
        <f>(VLOOKUP($A134,'[1]data aktuální'!$A$1:$DI$10000,3,0))</f>
        <v>14121255</v>
      </c>
      <c r="C134" s="38" t="str">
        <f>(VLOOKUP($A134,'[1]data aktuální'!$A$1:$DI$10000,7,0))</f>
        <v>OLZAWOOD s.r.o.</v>
      </c>
      <c r="D134" s="38" t="str">
        <f>IF((VLOOKUP($A134,'[1]data aktuální'!$A$1:$DI$10000,14,0))=0,"",(VLOOKUP($A134,'[1]data aktuální'!$A$1:$DI$10000,14,0)))</f>
        <v/>
      </c>
      <c r="E134" s="39">
        <f>(VLOOKUP($A134,'[1]data aktuální'!$A$1:$DI$10000,22,0))</f>
        <v>4200</v>
      </c>
      <c r="F134" s="39">
        <f>(VLOOKUP($A134,'[1]data aktuální'!$A$1:$DI$10000,23,0))</f>
        <v>4200</v>
      </c>
      <c r="G134" s="39">
        <f>(VLOOKUP($A134,'[1]data aktuální'!$A$1:$DI$10000,24,0))</f>
        <v>5400</v>
      </c>
      <c r="H134" s="40">
        <f>IF((VLOOKUP($A134,'[1]data aktuální'!$A$1:$DI$10000,27,0))=0,"",(VLOOKUP($A134,'[1]data aktuální'!$A$1:$DI$10000,27,0)))</f>
        <v>20</v>
      </c>
      <c r="I134" s="40">
        <f>IF((VLOOKUP($A134,'[1]data aktuální'!$A$1:$DI$10000,28,0))=0,"",(VLOOKUP($A134,'[1]data aktuální'!$A$1:$DI$10000,28,0)))</f>
        <v>5</v>
      </c>
      <c r="J134" s="40">
        <f>IF((VLOOKUP($A134,'[1]data aktuální'!$A$1:$DI$10000,29,0))=0,"",(VLOOKUP($A134,'[1]data aktuální'!$A$1:$DI$10000,29,0)))</f>
        <v>75</v>
      </c>
      <c r="K134" s="40" t="str">
        <f>IF((VLOOKUP($A134,'[1]data aktuální'!$A$1:$DI$10000,30,0))=0,"",(VLOOKUP($A134,'[1]data aktuální'!$A$1:$DI$10000,30,0)))</f>
        <v/>
      </c>
      <c r="L134" s="40" t="str">
        <f>IF((VLOOKUP($A134,'[1]data aktuální'!$A$1:$DI$10000,32,0))=0,"",(VLOOKUP($A134,'[1]data aktuální'!$A$1:$DI$10000,32,0)))</f>
        <v/>
      </c>
      <c r="M134" s="40" t="str">
        <f>IF((VLOOKUP($A134,'[1]data aktuální'!$A$1:$DI$10000,33,0))=0,"",(VLOOKUP($A134,'[1]data aktuální'!$A$1:$DI$10000,33,0)))</f>
        <v/>
      </c>
      <c r="N134" s="40" t="str">
        <f>IF((VLOOKUP($A134,'[1]data aktuální'!$A$1:$DI$10000,34,0))=0,"",(VLOOKUP($A134,'[1]data aktuální'!$A$1:$DI$10000,34,0)))</f>
        <v/>
      </c>
      <c r="O134" s="40" t="str">
        <f>IF((VLOOKUP($A134,'[1]data aktuální'!$A$1:$DI$10000,35,0))=0,"",(VLOOKUP($A134,'[1]data aktuální'!$A$1:$DI$10000,35,0)))</f>
        <v/>
      </c>
      <c r="P134" s="40" t="str">
        <f>IF((VLOOKUP($A134,'[1]data aktuální'!$A$1:$DI$10000,37,0))=0,"",(VLOOKUP($A134,'[1]data aktuální'!$A$1:$DI$10000,37,0)))</f>
        <v/>
      </c>
      <c r="Q134" s="40" t="str">
        <f>IF((VLOOKUP($A134,'[1]data aktuální'!$A$1:$DI$10000,38,0))=0,"",(VLOOKUP($A134,'[1]data aktuální'!$A$1:$DI$10000,38,0)))</f>
        <v/>
      </c>
      <c r="R134" s="40" t="str">
        <f>IF((VLOOKUP($A134,'[1]data aktuální'!$A$1:$DI$10000,39,0))=0,"",(VLOOKUP($A134,'[1]data aktuální'!$A$1:$DI$10000,39,0)))</f>
        <v/>
      </c>
      <c r="S134" s="40" t="str">
        <f>IF((VLOOKUP($A134,'[1]data aktuální'!$A$1:$DI$10000,40,0))=0,"",(VLOOKUP($A134,'[1]data aktuální'!$A$1:$DI$10000,40,0)))</f>
        <v/>
      </c>
      <c r="T134" s="40" t="str">
        <f>IF((VLOOKUP($A134,'[1]data aktuální'!$A$1:$DI$10000,42,0))=0,"",(VLOOKUP($A134,'[1]data aktuální'!$A$1:$DI$10000,42,0)))</f>
        <v/>
      </c>
      <c r="U134" s="40" t="str">
        <f>IF((VLOOKUP($A134,'[1]data aktuální'!$A$1:$DI$10000,43,0))=0,"",(VLOOKUP($A134,'[1]data aktuální'!$A$1:$DI$10000,43,0)))</f>
        <v/>
      </c>
      <c r="V134" s="40" t="str">
        <f>IF((VLOOKUP($A134,'[1]data aktuální'!$A$1:$DI$10000,44,0))=0,"",(VLOOKUP($A134,'[1]data aktuální'!$A$1:$DI$10000,44,0)))</f>
        <v/>
      </c>
      <c r="W134" s="40" t="str">
        <f>IF((VLOOKUP($A134,'[1]data aktuální'!$A$1:$DI$10000,45,0))=0,"",(VLOOKUP($A134,'[1]data aktuální'!$A$1:$DI$10000,45,0)))</f>
        <v/>
      </c>
      <c r="X134" s="40" t="str">
        <f>IF((VLOOKUP($A134,'[1]data aktuální'!$A$1:$DI$10000,47,0))=0,"",(VLOOKUP($A134,'[1]data aktuální'!$A$1:$DI$10000,47,0)))</f>
        <v/>
      </c>
      <c r="Y134" s="40" t="str">
        <f>IF((VLOOKUP($A134,'[1]data aktuální'!$A$1:$DI$10000,48,0))=0,"",(VLOOKUP($A134,'[1]data aktuální'!$A$1:$DI$10000,48,0)))</f>
        <v/>
      </c>
      <c r="Z134" s="40" t="str">
        <f>IF((VLOOKUP($A134,'[1]data aktuální'!$A$1:$DI$10000,49,0))=0,"",(VLOOKUP($A134,'[1]data aktuální'!$A$1:$DI$10000,49,0)))</f>
        <v/>
      </c>
      <c r="AA134" s="40" t="str">
        <f>IF((VLOOKUP($A134,'[1]data aktuální'!$A$1:$DI$10000,50,0))=0,"",(VLOOKUP($A134,'[1]data aktuální'!$A$1:$DI$10000,50,0)))</f>
        <v/>
      </c>
      <c r="AB134" s="40" t="str">
        <f>IF((VLOOKUP($A134,'[1]data aktuální'!$A$1:$DI$10000,52,0))=0,"",(VLOOKUP($A134,'[1]data aktuální'!$A$1:$DI$10000,52,0)))</f>
        <v/>
      </c>
      <c r="AC134" s="40" t="str">
        <f>IF((VLOOKUP($A134,'[1]data aktuální'!$A$1:$DI$10000,53,0))=0,"",(VLOOKUP($A134,'[1]data aktuální'!$A$1:$DI$10000,53,0)))</f>
        <v/>
      </c>
      <c r="AD134" s="40" t="str">
        <f>IF((VLOOKUP($A134,'[1]data aktuální'!$A$1:$DI$10000,54,0))=0,"",(VLOOKUP($A134,'[1]data aktuální'!$A$1:$DI$10000,54,0)))</f>
        <v/>
      </c>
      <c r="AE134" s="40" t="str">
        <f>IF((VLOOKUP($A134,'[1]data aktuální'!$A$1:$DI$10000,55,0))=0,"",(VLOOKUP($A134,'[1]data aktuální'!$A$1:$DI$10000,55,0)))</f>
        <v/>
      </c>
      <c r="AF134" s="40" t="str">
        <f>IF((VLOOKUP($A134,'[1]data aktuální'!$A$1:$DI$10000,57,0))=0,"",(VLOOKUP($A134,'[1]data aktuální'!$A$1:$DI$10000,57,0)))</f>
        <v/>
      </c>
      <c r="AG134" s="40" t="str">
        <f>IF((VLOOKUP($A134,'[1]data aktuální'!$A$1:$DI$10000,58,0))=0,"",(VLOOKUP($A134,'[1]data aktuální'!$A$1:$DI$10000,58,0)))</f>
        <v/>
      </c>
      <c r="AH134" s="40" t="str">
        <f>IF((VLOOKUP($A134,'[1]data aktuální'!$A$1:$DI$10000,59,0))=0,"",(VLOOKUP($A134,'[1]data aktuální'!$A$1:$DI$10000,59,0)))</f>
        <v/>
      </c>
      <c r="AI134" s="40" t="str">
        <f>IF((VLOOKUP($A134,'[1]data aktuální'!$A$1:$DI$10000,60,0))=0,"",(VLOOKUP($A134,'[1]data aktuální'!$A$1:$DI$10000,60,0)))</f>
        <v/>
      </c>
      <c r="AJ134" s="40" t="str">
        <f>IF((VLOOKUP($A134,'[1]data aktuální'!$A$1:$DI$10000,62,0))=0,"",(VLOOKUP($A134,'[1]data aktuální'!$A$1:$DI$10000,62,0)))</f>
        <v/>
      </c>
      <c r="AK134" s="40" t="str">
        <f>IF((VLOOKUP($A134,'[1]data aktuální'!$A$1:$DI$10000,63,0))=0,"",(VLOOKUP($A134,'[1]data aktuální'!$A$1:$DI$10000,63,0)))</f>
        <v/>
      </c>
      <c r="AL134" s="40" t="str">
        <f>IF((VLOOKUP($A134,'[1]data aktuální'!$A$1:$DI$10000,64,0))=0,"",(VLOOKUP($A134,'[1]data aktuální'!$A$1:$DI$10000,64,0)))</f>
        <v/>
      </c>
      <c r="AM134" s="40" t="str">
        <f>IF((VLOOKUP($A134,'[1]data aktuální'!$A$1:$DI$10000,65,0))=0,"",(VLOOKUP($A134,'[1]data aktuální'!$A$1:$DI$10000,65,0)))</f>
        <v/>
      </c>
      <c r="AN134" s="38" t="str">
        <f>VLOOKUP(A134,'[1]data aktuální'!$A$2:$DI$10000,113,0)</f>
        <v>2,5-5 tis.m3</v>
      </c>
    </row>
    <row r="135" spans="1:40" x14ac:dyDescent="0.25">
      <c r="A135" s="74">
        <v>439</v>
      </c>
      <c r="B135" s="52" t="str">
        <f>(VLOOKUP($A135,'[1]data aktuální'!$A$1:$DI$10000,3,0))</f>
        <v>15260895</v>
      </c>
      <c r="C135" s="33" t="str">
        <f>(VLOOKUP($A135,'[1]data aktuální'!$A$1:$DI$10000,7,0))</f>
        <v>Ing. Pavel Poul</v>
      </c>
      <c r="D135" s="33" t="str">
        <f>IF((VLOOKUP($A135,'[1]data aktuální'!$A$1:$DI$10000,14,0))=0,"",(VLOOKUP($A135,'[1]data aktuální'!$A$1:$DI$10000,14,0)))</f>
        <v/>
      </c>
      <c r="E135" s="34">
        <f>(VLOOKUP($A135,'[1]data aktuální'!$A$1:$DI$10000,22,0))</f>
        <v>4800</v>
      </c>
      <c r="F135" s="34">
        <f>(VLOOKUP($A135,'[1]data aktuální'!$A$1:$DI$10000,23,0))</f>
        <v>5100</v>
      </c>
      <c r="G135" s="34">
        <f>(VLOOKUP($A135,'[1]data aktuální'!$A$1:$DI$10000,24,0))</f>
        <v>5300</v>
      </c>
      <c r="H135" s="35">
        <f>IF((VLOOKUP($A135,'[1]data aktuální'!$A$1:$DI$10000,27,0))=0,"",(VLOOKUP($A135,'[1]data aktuální'!$A$1:$DI$10000,27,0)))</f>
        <v>55</v>
      </c>
      <c r="I135" s="35">
        <f>IF((VLOOKUP($A135,'[1]data aktuální'!$A$1:$DI$10000,28,0))=0,"",(VLOOKUP($A135,'[1]data aktuální'!$A$1:$DI$10000,28,0)))</f>
        <v>10</v>
      </c>
      <c r="J135" s="35" t="str">
        <f>IF((VLOOKUP($A135,'[1]data aktuální'!$A$1:$DI$10000,29,0))=0,"",(VLOOKUP($A135,'[1]data aktuální'!$A$1:$DI$10000,29,0)))</f>
        <v/>
      </c>
      <c r="K135" s="35" t="str">
        <f>IF((VLOOKUP($A135,'[1]data aktuální'!$A$1:$DI$10000,30,0))=0,"",(VLOOKUP($A135,'[1]data aktuální'!$A$1:$DI$10000,30,0)))</f>
        <v/>
      </c>
      <c r="L135" s="35">
        <f>IF((VLOOKUP($A135,'[1]data aktuální'!$A$1:$DI$10000,32,0))=0,"",(VLOOKUP($A135,'[1]data aktuální'!$A$1:$DI$10000,32,0)))</f>
        <v>35</v>
      </c>
      <c r="M135" s="35" t="str">
        <f>IF((VLOOKUP($A135,'[1]data aktuální'!$A$1:$DI$10000,33,0))=0,"",(VLOOKUP($A135,'[1]data aktuální'!$A$1:$DI$10000,33,0)))</f>
        <v/>
      </c>
      <c r="N135" s="35" t="str">
        <f>IF((VLOOKUP($A135,'[1]data aktuální'!$A$1:$DI$10000,34,0))=0,"",(VLOOKUP($A135,'[1]data aktuální'!$A$1:$DI$10000,34,0)))</f>
        <v/>
      </c>
      <c r="O135" s="35" t="str">
        <f>IF((VLOOKUP($A135,'[1]data aktuální'!$A$1:$DI$10000,35,0))=0,"",(VLOOKUP($A135,'[1]data aktuální'!$A$1:$DI$10000,35,0)))</f>
        <v/>
      </c>
      <c r="P135" s="35" t="str">
        <f>IF((VLOOKUP($A135,'[1]data aktuální'!$A$1:$DI$10000,37,0))=0,"",(VLOOKUP($A135,'[1]data aktuální'!$A$1:$DI$10000,37,0)))</f>
        <v/>
      </c>
      <c r="Q135" s="35" t="str">
        <f>IF((VLOOKUP($A135,'[1]data aktuální'!$A$1:$DI$10000,38,0))=0,"",(VLOOKUP($A135,'[1]data aktuální'!$A$1:$DI$10000,38,0)))</f>
        <v/>
      </c>
      <c r="R135" s="35" t="str">
        <f>IF((VLOOKUP($A135,'[1]data aktuální'!$A$1:$DI$10000,39,0))=0,"",(VLOOKUP($A135,'[1]data aktuální'!$A$1:$DI$10000,39,0)))</f>
        <v/>
      </c>
      <c r="S135" s="35" t="str">
        <f>IF((VLOOKUP($A135,'[1]data aktuální'!$A$1:$DI$10000,40,0))=0,"",(VLOOKUP($A135,'[1]data aktuální'!$A$1:$DI$10000,40,0)))</f>
        <v/>
      </c>
      <c r="T135" s="35" t="str">
        <f>IF((VLOOKUP($A135,'[1]data aktuální'!$A$1:$DI$10000,42,0))=0,"",(VLOOKUP($A135,'[1]data aktuální'!$A$1:$DI$10000,42,0)))</f>
        <v/>
      </c>
      <c r="U135" s="35" t="str">
        <f>IF((VLOOKUP($A135,'[1]data aktuální'!$A$1:$DI$10000,43,0))=0,"",(VLOOKUP($A135,'[1]data aktuální'!$A$1:$DI$10000,43,0)))</f>
        <v/>
      </c>
      <c r="V135" s="35" t="str">
        <f>IF((VLOOKUP($A135,'[1]data aktuální'!$A$1:$DI$10000,44,0))=0,"",(VLOOKUP($A135,'[1]data aktuální'!$A$1:$DI$10000,44,0)))</f>
        <v/>
      </c>
      <c r="W135" s="35" t="str">
        <f>IF((VLOOKUP($A135,'[1]data aktuální'!$A$1:$DI$10000,45,0))=0,"",(VLOOKUP($A135,'[1]data aktuální'!$A$1:$DI$10000,45,0)))</f>
        <v/>
      </c>
      <c r="X135" s="35" t="str">
        <f>IF((VLOOKUP($A135,'[1]data aktuální'!$A$1:$DI$10000,47,0))=0,"",(VLOOKUP($A135,'[1]data aktuální'!$A$1:$DI$10000,47,0)))</f>
        <v/>
      </c>
      <c r="Y135" s="35" t="str">
        <f>IF((VLOOKUP($A135,'[1]data aktuální'!$A$1:$DI$10000,48,0))=0,"",(VLOOKUP($A135,'[1]data aktuální'!$A$1:$DI$10000,48,0)))</f>
        <v/>
      </c>
      <c r="Z135" s="35" t="str">
        <f>IF((VLOOKUP($A135,'[1]data aktuální'!$A$1:$DI$10000,49,0))=0,"",(VLOOKUP($A135,'[1]data aktuální'!$A$1:$DI$10000,49,0)))</f>
        <v/>
      </c>
      <c r="AA135" s="35" t="str">
        <f>IF((VLOOKUP($A135,'[1]data aktuální'!$A$1:$DI$10000,50,0))=0,"",(VLOOKUP($A135,'[1]data aktuální'!$A$1:$DI$10000,50,0)))</f>
        <v/>
      </c>
      <c r="AB135" s="35" t="str">
        <f>IF((VLOOKUP($A135,'[1]data aktuální'!$A$1:$DI$10000,52,0))=0,"",(VLOOKUP($A135,'[1]data aktuální'!$A$1:$DI$10000,52,0)))</f>
        <v/>
      </c>
      <c r="AC135" s="35" t="str">
        <f>IF((VLOOKUP($A135,'[1]data aktuální'!$A$1:$DI$10000,53,0))=0,"",(VLOOKUP($A135,'[1]data aktuální'!$A$1:$DI$10000,53,0)))</f>
        <v/>
      </c>
      <c r="AD135" s="35" t="str">
        <f>IF((VLOOKUP($A135,'[1]data aktuální'!$A$1:$DI$10000,54,0))=0,"",(VLOOKUP($A135,'[1]data aktuální'!$A$1:$DI$10000,54,0)))</f>
        <v/>
      </c>
      <c r="AE135" s="35" t="str">
        <f>IF((VLOOKUP($A135,'[1]data aktuální'!$A$1:$DI$10000,55,0))=0,"",(VLOOKUP($A135,'[1]data aktuální'!$A$1:$DI$10000,55,0)))</f>
        <v/>
      </c>
      <c r="AF135" s="35" t="str">
        <f>IF((VLOOKUP($A135,'[1]data aktuální'!$A$1:$DI$10000,57,0))=0,"",(VLOOKUP($A135,'[1]data aktuální'!$A$1:$DI$10000,57,0)))</f>
        <v/>
      </c>
      <c r="AG135" s="35" t="str">
        <f>IF((VLOOKUP($A135,'[1]data aktuální'!$A$1:$DI$10000,58,0))=0,"",(VLOOKUP($A135,'[1]data aktuální'!$A$1:$DI$10000,58,0)))</f>
        <v/>
      </c>
      <c r="AH135" s="35" t="str">
        <f>IF((VLOOKUP($A135,'[1]data aktuální'!$A$1:$DI$10000,59,0))=0,"",(VLOOKUP($A135,'[1]data aktuální'!$A$1:$DI$10000,59,0)))</f>
        <v/>
      </c>
      <c r="AI135" s="35" t="str">
        <f>IF((VLOOKUP($A135,'[1]data aktuální'!$A$1:$DI$10000,60,0))=0,"",(VLOOKUP($A135,'[1]data aktuální'!$A$1:$DI$10000,60,0)))</f>
        <v/>
      </c>
      <c r="AJ135" s="35" t="str">
        <f>IF((VLOOKUP($A135,'[1]data aktuální'!$A$1:$DI$10000,62,0))=0,"",(VLOOKUP($A135,'[1]data aktuální'!$A$1:$DI$10000,62,0)))</f>
        <v/>
      </c>
      <c r="AK135" s="35" t="str">
        <f>IF((VLOOKUP($A135,'[1]data aktuální'!$A$1:$DI$10000,63,0))=0,"",(VLOOKUP($A135,'[1]data aktuální'!$A$1:$DI$10000,63,0)))</f>
        <v/>
      </c>
      <c r="AL135" s="35" t="str">
        <f>IF((VLOOKUP($A135,'[1]data aktuální'!$A$1:$DI$10000,64,0))=0,"",(VLOOKUP($A135,'[1]data aktuální'!$A$1:$DI$10000,64,0)))</f>
        <v/>
      </c>
      <c r="AM135" s="35" t="str">
        <f>IF((VLOOKUP($A135,'[1]data aktuální'!$A$1:$DI$10000,65,0))=0,"",(VLOOKUP($A135,'[1]data aktuální'!$A$1:$DI$10000,65,0)))</f>
        <v/>
      </c>
      <c r="AN135" s="33" t="str">
        <f>VLOOKUP(A135,'[1]data aktuální'!$A$2:$DI$10000,113,0)</f>
        <v>5-10 tis.m3</v>
      </c>
    </row>
    <row r="136" spans="1:40" s="36" customFormat="1" x14ac:dyDescent="0.25">
      <c r="A136" s="36">
        <v>438</v>
      </c>
      <c r="B136" s="51" t="str">
        <f>(VLOOKUP($A136,'[1]data aktuální'!$A$1:$DI$10000,3,0))</f>
        <v>63493594</v>
      </c>
      <c r="C136" s="38" t="str">
        <f>(VLOOKUP($A136,'[1]data aktuální'!$A$1:$DI$10000,7,0))</f>
        <v>DREPOS s.r.o.</v>
      </c>
      <c r="D136" s="38" t="str">
        <f>IF((VLOOKUP($A136,'[1]data aktuální'!$A$1:$DI$10000,14,0))=0,"",(VLOOKUP($A136,'[1]data aktuální'!$A$1:$DI$10000,14,0)))</f>
        <v/>
      </c>
      <c r="E136" s="39">
        <f>(VLOOKUP($A136,'[1]data aktuální'!$A$1:$DI$10000,22,0))</f>
        <v>7907</v>
      </c>
      <c r="F136" s="39">
        <f>(VLOOKUP($A136,'[1]data aktuální'!$A$1:$DI$10000,23,0))</f>
        <v>5910</v>
      </c>
      <c r="G136" s="39">
        <f>(VLOOKUP($A136,'[1]data aktuální'!$A$1:$DI$10000,24,0))</f>
        <v>5287</v>
      </c>
      <c r="H136" s="40">
        <f>IF((VLOOKUP($A136,'[1]data aktuální'!$A$1:$DI$10000,27,0))=0,"",(VLOOKUP($A136,'[1]data aktuální'!$A$1:$DI$10000,27,0)))</f>
        <v>12</v>
      </c>
      <c r="I136" s="40">
        <f>IF((VLOOKUP($A136,'[1]data aktuální'!$A$1:$DI$10000,28,0))=0,"",(VLOOKUP($A136,'[1]data aktuální'!$A$1:$DI$10000,28,0)))</f>
        <v>6</v>
      </c>
      <c r="J136" s="40">
        <f>IF((VLOOKUP($A136,'[1]data aktuální'!$A$1:$DI$10000,29,0))=0,"",(VLOOKUP($A136,'[1]data aktuální'!$A$1:$DI$10000,29,0)))</f>
        <v>42</v>
      </c>
      <c r="K136" s="40" t="str">
        <f>IF((VLOOKUP($A136,'[1]data aktuální'!$A$1:$DI$10000,30,0))=0,"",(VLOOKUP($A136,'[1]data aktuální'!$A$1:$DI$10000,30,0)))</f>
        <v/>
      </c>
      <c r="L136" s="40" t="str">
        <f>IF((VLOOKUP($A136,'[1]data aktuální'!$A$1:$DI$10000,32,0))=0,"",(VLOOKUP($A136,'[1]data aktuální'!$A$1:$DI$10000,32,0)))</f>
        <v/>
      </c>
      <c r="M136" s="40" t="str">
        <f>IF((VLOOKUP($A136,'[1]data aktuální'!$A$1:$DI$10000,33,0))=0,"",(VLOOKUP($A136,'[1]data aktuální'!$A$1:$DI$10000,33,0)))</f>
        <v/>
      </c>
      <c r="N136" s="40">
        <f>IF((VLOOKUP($A136,'[1]data aktuální'!$A$1:$DI$10000,34,0))=0,"",(VLOOKUP($A136,'[1]data aktuální'!$A$1:$DI$10000,34,0)))</f>
        <v>30</v>
      </c>
      <c r="O136" s="40" t="str">
        <f>IF((VLOOKUP($A136,'[1]data aktuální'!$A$1:$DI$10000,35,0))=0,"",(VLOOKUP($A136,'[1]data aktuální'!$A$1:$DI$10000,35,0)))</f>
        <v/>
      </c>
      <c r="P136" s="40" t="str">
        <f>IF((VLOOKUP($A136,'[1]data aktuální'!$A$1:$DI$10000,37,0))=0,"",(VLOOKUP($A136,'[1]data aktuální'!$A$1:$DI$10000,37,0)))</f>
        <v/>
      </c>
      <c r="Q136" s="40" t="str">
        <f>IF((VLOOKUP($A136,'[1]data aktuální'!$A$1:$DI$10000,38,0))=0,"",(VLOOKUP($A136,'[1]data aktuální'!$A$1:$DI$10000,38,0)))</f>
        <v/>
      </c>
      <c r="R136" s="40">
        <f>IF((VLOOKUP($A136,'[1]data aktuální'!$A$1:$DI$10000,39,0))=0,"",(VLOOKUP($A136,'[1]data aktuální'!$A$1:$DI$10000,39,0)))</f>
        <v>10</v>
      </c>
      <c r="S136" s="40" t="str">
        <f>IF((VLOOKUP($A136,'[1]data aktuální'!$A$1:$DI$10000,40,0))=0,"",(VLOOKUP($A136,'[1]data aktuální'!$A$1:$DI$10000,40,0)))</f>
        <v/>
      </c>
      <c r="T136" s="40" t="str">
        <f>IF((VLOOKUP($A136,'[1]data aktuální'!$A$1:$DI$10000,42,0))=0,"",(VLOOKUP($A136,'[1]data aktuální'!$A$1:$DI$10000,42,0)))</f>
        <v/>
      </c>
      <c r="U136" s="40" t="str">
        <f>IF((VLOOKUP($A136,'[1]data aktuální'!$A$1:$DI$10000,43,0))=0,"",(VLOOKUP($A136,'[1]data aktuální'!$A$1:$DI$10000,43,0)))</f>
        <v/>
      </c>
      <c r="V136" s="40" t="str">
        <f>IF((VLOOKUP($A136,'[1]data aktuální'!$A$1:$DI$10000,44,0))=0,"",(VLOOKUP($A136,'[1]data aktuální'!$A$1:$DI$10000,44,0)))</f>
        <v/>
      </c>
      <c r="W136" s="40" t="str">
        <f>IF((VLOOKUP($A136,'[1]data aktuální'!$A$1:$DI$10000,45,0))=0,"",(VLOOKUP($A136,'[1]data aktuální'!$A$1:$DI$10000,45,0)))</f>
        <v/>
      </c>
      <c r="X136" s="40" t="str">
        <f>IF((VLOOKUP($A136,'[1]data aktuální'!$A$1:$DI$10000,47,0))=0,"",(VLOOKUP($A136,'[1]data aktuální'!$A$1:$DI$10000,47,0)))</f>
        <v/>
      </c>
      <c r="Y136" s="40" t="str">
        <f>IF((VLOOKUP($A136,'[1]data aktuální'!$A$1:$DI$10000,48,0))=0,"",(VLOOKUP($A136,'[1]data aktuální'!$A$1:$DI$10000,48,0)))</f>
        <v/>
      </c>
      <c r="Z136" s="40" t="str">
        <f>IF((VLOOKUP($A136,'[1]data aktuální'!$A$1:$DI$10000,49,0))=0,"",(VLOOKUP($A136,'[1]data aktuální'!$A$1:$DI$10000,49,0)))</f>
        <v/>
      </c>
      <c r="AA136" s="40" t="str">
        <f>IF((VLOOKUP($A136,'[1]data aktuální'!$A$1:$DI$10000,50,0))=0,"",(VLOOKUP($A136,'[1]data aktuální'!$A$1:$DI$10000,50,0)))</f>
        <v/>
      </c>
      <c r="AB136" s="40" t="str">
        <f>IF((VLOOKUP($A136,'[1]data aktuální'!$A$1:$DI$10000,52,0))=0,"",(VLOOKUP($A136,'[1]data aktuální'!$A$1:$DI$10000,52,0)))</f>
        <v/>
      </c>
      <c r="AC136" s="40" t="str">
        <f>IF((VLOOKUP($A136,'[1]data aktuální'!$A$1:$DI$10000,53,0))=0,"",(VLOOKUP($A136,'[1]data aktuální'!$A$1:$DI$10000,53,0)))</f>
        <v/>
      </c>
      <c r="AD136" s="40" t="str">
        <f>IF((VLOOKUP($A136,'[1]data aktuální'!$A$1:$DI$10000,54,0))=0,"",(VLOOKUP($A136,'[1]data aktuální'!$A$1:$DI$10000,54,0)))</f>
        <v/>
      </c>
      <c r="AE136" s="40" t="str">
        <f>IF((VLOOKUP($A136,'[1]data aktuální'!$A$1:$DI$10000,55,0))=0,"",(VLOOKUP($A136,'[1]data aktuální'!$A$1:$DI$10000,55,0)))</f>
        <v/>
      </c>
      <c r="AF136" s="40" t="str">
        <f>IF((VLOOKUP($A136,'[1]data aktuální'!$A$1:$DI$10000,57,0))=0,"",(VLOOKUP($A136,'[1]data aktuální'!$A$1:$DI$10000,57,0)))</f>
        <v/>
      </c>
      <c r="AG136" s="40" t="str">
        <f>IF((VLOOKUP($A136,'[1]data aktuální'!$A$1:$DI$10000,58,0))=0,"",(VLOOKUP($A136,'[1]data aktuální'!$A$1:$DI$10000,58,0)))</f>
        <v/>
      </c>
      <c r="AH136" s="40" t="str">
        <f>IF((VLOOKUP($A136,'[1]data aktuální'!$A$1:$DI$10000,59,0))=0,"",(VLOOKUP($A136,'[1]data aktuální'!$A$1:$DI$10000,59,0)))</f>
        <v/>
      </c>
      <c r="AI136" s="40" t="str">
        <f>IF((VLOOKUP($A136,'[1]data aktuální'!$A$1:$DI$10000,60,0))=0,"",(VLOOKUP($A136,'[1]data aktuální'!$A$1:$DI$10000,60,0)))</f>
        <v/>
      </c>
      <c r="AJ136" s="40" t="str">
        <f>IF((VLOOKUP($A136,'[1]data aktuální'!$A$1:$DI$10000,62,0))=0,"",(VLOOKUP($A136,'[1]data aktuální'!$A$1:$DI$10000,62,0)))</f>
        <v/>
      </c>
      <c r="AK136" s="40" t="str">
        <f>IF((VLOOKUP($A136,'[1]data aktuální'!$A$1:$DI$10000,63,0))=0,"",(VLOOKUP($A136,'[1]data aktuální'!$A$1:$DI$10000,63,0)))</f>
        <v/>
      </c>
      <c r="AL136" s="40" t="str">
        <f>IF((VLOOKUP($A136,'[1]data aktuální'!$A$1:$DI$10000,64,0))=0,"",(VLOOKUP($A136,'[1]data aktuální'!$A$1:$DI$10000,64,0)))</f>
        <v/>
      </c>
      <c r="AM136" s="40" t="str">
        <f>IF((VLOOKUP($A136,'[1]data aktuální'!$A$1:$DI$10000,65,0))=0,"",(VLOOKUP($A136,'[1]data aktuální'!$A$1:$DI$10000,65,0)))</f>
        <v/>
      </c>
      <c r="AN136" s="38" t="str">
        <f>VLOOKUP(A136,'[1]data aktuální'!$A$2:$DI$10000,113,0)</f>
        <v>5-10 tis.m3</v>
      </c>
    </row>
    <row r="137" spans="1:40" x14ac:dyDescent="0.25">
      <c r="A137" s="74">
        <v>444</v>
      </c>
      <c r="B137" s="52" t="str">
        <f>(VLOOKUP($A137,'[1]data aktuální'!$A$1:$DI$10000,3,0))</f>
        <v>25869400</v>
      </c>
      <c r="C137" s="33" t="str">
        <f>(VLOOKUP($A137,'[1]data aktuální'!$A$1:$DI$10000,7,0))</f>
        <v>Gatro s.r.o.</v>
      </c>
      <c r="D137" s="33" t="str">
        <f>IF((VLOOKUP($A137,'[1]data aktuální'!$A$1:$DI$10000,14,0))=0,"",(VLOOKUP($A137,'[1]data aktuální'!$A$1:$DI$10000,14,0)))</f>
        <v/>
      </c>
      <c r="E137" s="34">
        <f>(VLOOKUP($A137,'[1]data aktuální'!$A$1:$DI$10000,22,0))</f>
        <v>6100</v>
      </c>
      <c r="F137" s="34">
        <f>(VLOOKUP($A137,'[1]data aktuální'!$A$1:$DI$10000,23,0))</f>
        <v>5200</v>
      </c>
      <c r="G137" s="34">
        <f>(VLOOKUP($A137,'[1]data aktuální'!$A$1:$DI$10000,24,0))</f>
        <v>5150</v>
      </c>
      <c r="H137" s="35" t="str">
        <f>IF((VLOOKUP($A137,'[1]data aktuální'!$A$1:$DI$10000,27,0))=0,"",(VLOOKUP($A137,'[1]data aktuální'!$A$1:$DI$10000,27,0)))</f>
        <v/>
      </c>
      <c r="I137" s="35" t="str">
        <f>IF((VLOOKUP($A137,'[1]data aktuální'!$A$1:$DI$10000,28,0))=0,"",(VLOOKUP($A137,'[1]data aktuální'!$A$1:$DI$10000,28,0)))</f>
        <v/>
      </c>
      <c r="J137" s="35">
        <f>IF((VLOOKUP($A137,'[1]data aktuální'!$A$1:$DI$10000,29,0))=0,"",(VLOOKUP($A137,'[1]data aktuální'!$A$1:$DI$10000,29,0)))</f>
        <v>95</v>
      </c>
      <c r="K137" s="35" t="str">
        <f>IF((VLOOKUP($A137,'[1]data aktuální'!$A$1:$DI$10000,30,0))=0,"",(VLOOKUP($A137,'[1]data aktuální'!$A$1:$DI$10000,30,0)))</f>
        <v/>
      </c>
      <c r="L137" s="35" t="str">
        <f>IF((VLOOKUP($A137,'[1]data aktuální'!$A$1:$DI$10000,32,0))=0,"",(VLOOKUP($A137,'[1]data aktuální'!$A$1:$DI$10000,32,0)))</f>
        <v/>
      </c>
      <c r="M137" s="35" t="str">
        <f>IF((VLOOKUP($A137,'[1]data aktuální'!$A$1:$DI$10000,33,0))=0,"",(VLOOKUP($A137,'[1]data aktuální'!$A$1:$DI$10000,33,0)))</f>
        <v/>
      </c>
      <c r="N137" s="35">
        <f>IF((VLOOKUP($A137,'[1]data aktuální'!$A$1:$DI$10000,34,0))=0,"",(VLOOKUP($A137,'[1]data aktuální'!$A$1:$DI$10000,34,0)))</f>
        <v>2</v>
      </c>
      <c r="O137" s="35" t="str">
        <f>IF((VLOOKUP($A137,'[1]data aktuální'!$A$1:$DI$10000,35,0))=0,"",(VLOOKUP($A137,'[1]data aktuální'!$A$1:$DI$10000,35,0)))</f>
        <v/>
      </c>
      <c r="P137" s="35" t="str">
        <f>IF((VLOOKUP($A137,'[1]data aktuální'!$A$1:$DI$10000,37,0))=0,"",(VLOOKUP($A137,'[1]data aktuální'!$A$1:$DI$10000,37,0)))</f>
        <v/>
      </c>
      <c r="Q137" s="35" t="str">
        <f>IF((VLOOKUP($A137,'[1]data aktuální'!$A$1:$DI$10000,38,0))=0,"",(VLOOKUP($A137,'[1]data aktuální'!$A$1:$DI$10000,38,0)))</f>
        <v/>
      </c>
      <c r="R137" s="35">
        <f>IF((VLOOKUP($A137,'[1]data aktuální'!$A$1:$DI$10000,39,0))=0,"",(VLOOKUP($A137,'[1]data aktuální'!$A$1:$DI$10000,39,0)))</f>
        <v>3</v>
      </c>
      <c r="S137" s="35" t="str">
        <f>IF((VLOOKUP($A137,'[1]data aktuální'!$A$1:$DI$10000,40,0))=0,"",(VLOOKUP($A137,'[1]data aktuální'!$A$1:$DI$10000,40,0)))</f>
        <v/>
      </c>
      <c r="T137" s="35" t="str">
        <f>IF((VLOOKUP($A137,'[1]data aktuální'!$A$1:$DI$10000,42,0))=0,"",(VLOOKUP($A137,'[1]data aktuální'!$A$1:$DI$10000,42,0)))</f>
        <v/>
      </c>
      <c r="U137" s="35" t="str">
        <f>IF((VLOOKUP($A137,'[1]data aktuální'!$A$1:$DI$10000,43,0))=0,"",(VLOOKUP($A137,'[1]data aktuální'!$A$1:$DI$10000,43,0)))</f>
        <v/>
      </c>
      <c r="V137" s="35" t="str">
        <f>IF((VLOOKUP($A137,'[1]data aktuální'!$A$1:$DI$10000,44,0))=0,"",(VLOOKUP($A137,'[1]data aktuální'!$A$1:$DI$10000,44,0)))</f>
        <v/>
      </c>
      <c r="W137" s="35" t="str">
        <f>IF((VLOOKUP($A137,'[1]data aktuální'!$A$1:$DI$10000,45,0))=0,"",(VLOOKUP($A137,'[1]data aktuální'!$A$1:$DI$10000,45,0)))</f>
        <v/>
      </c>
      <c r="X137" s="35" t="str">
        <f>IF((VLOOKUP($A137,'[1]data aktuální'!$A$1:$DI$10000,47,0))=0,"",(VLOOKUP($A137,'[1]data aktuální'!$A$1:$DI$10000,47,0)))</f>
        <v/>
      </c>
      <c r="Y137" s="35" t="str">
        <f>IF((VLOOKUP($A137,'[1]data aktuální'!$A$1:$DI$10000,48,0))=0,"",(VLOOKUP($A137,'[1]data aktuální'!$A$1:$DI$10000,48,0)))</f>
        <v/>
      </c>
      <c r="Z137" s="35" t="str">
        <f>IF((VLOOKUP($A137,'[1]data aktuální'!$A$1:$DI$10000,49,0))=0,"",(VLOOKUP($A137,'[1]data aktuální'!$A$1:$DI$10000,49,0)))</f>
        <v/>
      </c>
      <c r="AA137" s="35" t="str">
        <f>IF((VLOOKUP($A137,'[1]data aktuální'!$A$1:$DI$10000,50,0))=0,"",(VLOOKUP($A137,'[1]data aktuální'!$A$1:$DI$10000,50,0)))</f>
        <v/>
      </c>
      <c r="AB137" s="35" t="str">
        <f>IF((VLOOKUP($A137,'[1]data aktuální'!$A$1:$DI$10000,52,0))=0,"",(VLOOKUP($A137,'[1]data aktuální'!$A$1:$DI$10000,52,0)))</f>
        <v/>
      </c>
      <c r="AC137" s="35" t="str">
        <f>IF((VLOOKUP($A137,'[1]data aktuální'!$A$1:$DI$10000,53,0))=0,"",(VLOOKUP($A137,'[1]data aktuální'!$A$1:$DI$10000,53,0)))</f>
        <v/>
      </c>
      <c r="AD137" s="35" t="str">
        <f>IF((VLOOKUP($A137,'[1]data aktuální'!$A$1:$DI$10000,54,0))=0,"",(VLOOKUP($A137,'[1]data aktuální'!$A$1:$DI$10000,54,0)))</f>
        <v/>
      </c>
      <c r="AE137" s="35" t="str">
        <f>IF((VLOOKUP($A137,'[1]data aktuální'!$A$1:$DI$10000,55,0))=0,"",(VLOOKUP($A137,'[1]data aktuální'!$A$1:$DI$10000,55,0)))</f>
        <v/>
      </c>
      <c r="AF137" s="35" t="str">
        <f>IF((VLOOKUP($A137,'[1]data aktuální'!$A$1:$DI$10000,57,0))=0,"",(VLOOKUP($A137,'[1]data aktuální'!$A$1:$DI$10000,57,0)))</f>
        <v/>
      </c>
      <c r="AG137" s="35" t="str">
        <f>IF((VLOOKUP($A137,'[1]data aktuální'!$A$1:$DI$10000,58,0))=0,"",(VLOOKUP($A137,'[1]data aktuální'!$A$1:$DI$10000,58,0)))</f>
        <v/>
      </c>
      <c r="AH137" s="35" t="str">
        <f>IF((VLOOKUP($A137,'[1]data aktuální'!$A$1:$DI$10000,59,0))=0,"",(VLOOKUP($A137,'[1]data aktuální'!$A$1:$DI$10000,59,0)))</f>
        <v/>
      </c>
      <c r="AI137" s="35" t="str">
        <f>IF((VLOOKUP($A137,'[1]data aktuální'!$A$1:$DI$10000,60,0))=0,"",(VLOOKUP($A137,'[1]data aktuální'!$A$1:$DI$10000,60,0)))</f>
        <v/>
      </c>
      <c r="AJ137" s="35" t="str">
        <f>IF((VLOOKUP($A137,'[1]data aktuální'!$A$1:$DI$10000,62,0))=0,"",(VLOOKUP($A137,'[1]data aktuální'!$A$1:$DI$10000,62,0)))</f>
        <v/>
      </c>
      <c r="AK137" s="35" t="str">
        <f>IF((VLOOKUP($A137,'[1]data aktuální'!$A$1:$DI$10000,63,0))=0,"",(VLOOKUP($A137,'[1]data aktuální'!$A$1:$DI$10000,63,0)))</f>
        <v/>
      </c>
      <c r="AL137" s="35" t="str">
        <f>IF((VLOOKUP($A137,'[1]data aktuální'!$A$1:$DI$10000,64,0))=0,"",(VLOOKUP($A137,'[1]data aktuální'!$A$1:$DI$10000,64,0)))</f>
        <v/>
      </c>
      <c r="AM137" s="35" t="str">
        <f>IF((VLOOKUP($A137,'[1]data aktuální'!$A$1:$DI$10000,65,0))=0,"",(VLOOKUP($A137,'[1]data aktuální'!$A$1:$DI$10000,65,0)))</f>
        <v/>
      </c>
      <c r="AN137" s="33" t="str">
        <f>VLOOKUP(A137,'[1]data aktuální'!$A$2:$DI$10000,113,0)</f>
        <v>5-10 tis.m3</v>
      </c>
    </row>
    <row r="138" spans="1:40" s="36" customFormat="1" x14ac:dyDescent="0.25">
      <c r="A138" s="36">
        <v>449</v>
      </c>
      <c r="B138" s="51" t="str">
        <f>(VLOOKUP($A138,'[1]data aktuální'!$A$1:$DI$10000,3,0))</f>
        <v>44684291</v>
      </c>
      <c r="C138" s="38" t="str">
        <f>(VLOOKUP($A138,'[1]data aktuální'!$A$1:$DI$10000,7,0))</f>
        <v>Josef Plátek spol. s .r. o.</v>
      </c>
      <c r="D138" s="38" t="str">
        <f>IF((VLOOKUP($A138,'[1]data aktuální'!$A$1:$DI$10000,14,0))=0,"",(VLOOKUP($A138,'[1]data aktuální'!$A$1:$DI$10000,14,0)))</f>
        <v/>
      </c>
      <c r="E138" s="39">
        <f>(VLOOKUP($A138,'[1]data aktuální'!$A$1:$DI$10000,22,0))</f>
        <v>5000</v>
      </c>
      <c r="F138" s="39">
        <f>(VLOOKUP($A138,'[1]data aktuální'!$A$1:$DI$10000,23,0))</f>
        <v>5000</v>
      </c>
      <c r="G138" s="39">
        <f>(VLOOKUP($A138,'[1]data aktuální'!$A$1:$DI$10000,24,0))</f>
        <v>5000</v>
      </c>
      <c r="H138" s="40">
        <f>IF((VLOOKUP($A138,'[1]data aktuální'!$A$1:$DI$10000,27,0))=0,"",(VLOOKUP($A138,'[1]data aktuální'!$A$1:$DI$10000,27,0)))</f>
        <v>4</v>
      </c>
      <c r="I138" s="40" t="str">
        <f>IF((VLOOKUP($A138,'[1]data aktuální'!$A$1:$DI$10000,28,0))=0,"",(VLOOKUP($A138,'[1]data aktuální'!$A$1:$DI$10000,28,0)))</f>
        <v/>
      </c>
      <c r="J138" s="40" t="str">
        <f>IF((VLOOKUP($A138,'[1]data aktuální'!$A$1:$DI$10000,29,0))=0,"",(VLOOKUP($A138,'[1]data aktuální'!$A$1:$DI$10000,29,0)))</f>
        <v/>
      </c>
      <c r="K138" s="40" t="str">
        <f>IF((VLOOKUP($A138,'[1]data aktuální'!$A$1:$DI$10000,30,0))=0,"",(VLOOKUP($A138,'[1]data aktuální'!$A$1:$DI$10000,30,0)))</f>
        <v/>
      </c>
      <c r="L138" s="40">
        <f>IF((VLOOKUP($A138,'[1]data aktuální'!$A$1:$DI$10000,32,0))=0,"",(VLOOKUP($A138,'[1]data aktuální'!$A$1:$DI$10000,32,0)))</f>
        <v>40</v>
      </c>
      <c r="M138" s="40" t="str">
        <f>IF((VLOOKUP($A138,'[1]data aktuální'!$A$1:$DI$10000,33,0))=0,"",(VLOOKUP($A138,'[1]data aktuální'!$A$1:$DI$10000,33,0)))</f>
        <v/>
      </c>
      <c r="N138" s="40" t="str">
        <f>IF((VLOOKUP($A138,'[1]data aktuální'!$A$1:$DI$10000,34,0))=0,"",(VLOOKUP($A138,'[1]data aktuální'!$A$1:$DI$10000,34,0)))</f>
        <v/>
      </c>
      <c r="O138" s="40" t="str">
        <f>IF((VLOOKUP($A138,'[1]data aktuální'!$A$1:$DI$10000,35,0))=0,"",(VLOOKUP($A138,'[1]data aktuální'!$A$1:$DI$10000,35,0)))</f>
        <v/>
      </c>
      <c r="P138" s="40">
        <f>IF((VLOOKUP($A138,'[1]data aktuální'!$A$1:$DI$10000,37,0))=0,"",(VLOOKUP($A138,'[1]data aktuální'!$A$1:$DI$10000,37,0)))</f>
        <v>30</v>
      </c>
      <c r="Q138" s="40" t="str">
        <f>IF((VLOOKUP($A138,'[1]data aktuální'!$A$1:$DI$10000,38,0))=0,"",(VLOOKUP($A138,'[1]data aktuální'!$A$1:$DI$10000,38,0)))</f>
        <v/>
      </c>
      <c r="R138" s="40" t="str">
        <f>IF((VLOOKUP($A138,'[1]data aktuální'!$A$1:$DI$10000,39,0))=0,"",(VLOOKUP($A138,'[1]data aktuální'!$A$1:$DI$10000,39,0)))</f>
        <v/>
      </c>
      <c r="S138" s="40" t="str">
        <f>IF((VLOOKUP($A138,'[1]data aktuální'!$A$1:$DI$10000,40,0))=0,"",(VLOOKUP($A138,'[1]data aktuální'!$A$1:$DI$10000,40,0)))</f>
        <v/>
      </c>
      <c r="T138" s="40">
        <f>IF((VLOOKUP($A138,'[1]data aktuální'!$A$1:$DI$10000,42,0))=0,"",(VLOOKUP($A138,'[1]data aktuální'!$A$1:$DI$10000,42,0)))</f>
        <v>1</v>
      </c>
      <c r="U138" s="40" t="str">
        <f>IF((VLOOKUP($A138,'[1]data aktuální'!$A$1:$DI$10000,43,0))=0,"",(VLOOKUP($A138,'[1]data aktuální'!$A$1:$DI$10000,43,0)))</f>
        <v/>
      </c>
      <c r="V138" s="40" t="str">
        <f>IF((VLOOKUP($A138,'[1]data aktuální'!$A$1:$DI$10000,44,0))=0,"",(VLOOKUP($A138,'[1]data aktuální'!$A$1:$DI$10000,44,0)))</f>
        <v/>
      </c>
      <c r="W138" s="40" t="str">
        <f>IF((VLOOKUP($A138,'[1]data aktuální'!$A$1:$DI$10000,45,0))=0,"",(VLOOKUP($A138,'[1]data aktuální'!$A$1:$DI$10000,45,0)))</f>
        <v/>
      </c>
      <c r="X138" s="40">
        <f>IF((VLOOKUP($A138,'[1]data aktuální'!$A$1:$DI$10000,47,0))=0,"",(VLOOKUP($A138,'[1]data aktuální'!$A$1:$DI$10000,47,0)))</f>
        <v>10</v>
      </c>
      <c r="Y138" s="40" t="str">
        <f>IF((VLOOKUP($A138,'[1]data aktuální'!$A$1:$DI$10000,48,0))=0,"",(VLOOKUP($A138,'[1]data aktuální'!$A$1:$DI$10000,48,0)))</f>
        <v/>
      </c>
      <c r="Z138" s="40" t="str">
        <f>IF((VLOOKUP($A138,'[1]data aktuální'!$A$1:$DI$10000,49,0))=0,"",(VLOOKUP($A138,'[1]data aktuální'!$A$1:$DI$10000,49,0)))</f>
        <v/>
      </c>
      <c r="AA138" s="40" t="str">
        <f>IF((VLOOKUP($A138,'[1]data aktuální'!$A$1:$DI$10000,50,0))=0,"",(VLOOKUP($A138,'[1]data aktuální'!$A$1:$DI$10000,50,0)))</f>
        <v/>
      </c>
      <c r="AB138" s="40">
        <f>IF((VLOOKUP($A138,'[1]data aktuální'!$A$1:$DI$10000,52,0))=0,"",(VLOOKUP($A138,'[1]data aktuální'!$A$1:$DI$10000,52,0)))</f>
        <v>5</v>
      </c>
      <c r="AC138" s="40" t="str">
        <f>IF((VLOOKUP($A138,'[1]data aktuální'!$A$1:$DI$10000,53,0))=0,"",(VLOOKUP($A138,'[1]data aktuální'!$A$1:$DI$10000,53,0)))</f>
        <v/>
      </c>
      <c r="AD138" s="40" t="str">
        <f>IF((VLOOKUP($A138,'[1]data aktuální'!$A$1:$DI$10000,54,0))=0,"",(VLOOKUP($A138,'[1]data aktuální'!$A$1:$DI$10000,54,0)))</f>
        <v/>
      </c>
      <c r="AE138" s="40" t="str">
        <f>IF((VLOOKUP($A138,'[1]data aktuální'!$A$1:$DI$10000,55,0))=0,"",(VLOOKUP($A138,'[1]data aktuální'!$A$1:$DI$10000,55,0)))</f>
        <v/>
      </c>
      <c r="AF138" s="40">
        <f>IF((VLOOKUP($A138,'[1]data aktuální'!$A$1:$DI$10000,57,0))=0,"",(VLOOKUP($A138,'[1]data aktuální'!$A$1:$DI$10000,57,0)))</f>
        <v>5</v>
      </c>
      <c r="AG138" s="40" t="str">
        <f>IF((VLOOKUP($A138,'[1]data aktuální'!$A$1:$DI$10000,58,0))=0,"",(VLOOKUP($A138,'[1]data aktuální'!$A$1:$DI$10000,58,0)))</f>
        <v/>
      </c>
      <c r="AH138" s="40" t="str">
        <f>IF((VLOOKUP($A138,'[1]data aktuální'!$A$1:$DI$10000,59,0))=0,"",(VLOOKUP($A138,'[1]data aktuální'!$A$1:$DI$10000,59,0)))</f>
        <v/>
      </c>
      <c r="AI138" s="40" t="str">
        <f>IF((VLOOKUP($A138,'[1]data aktuální'!$A$1:$DI$10000,60,0))=0,"",(VLOOKUP($A138,'[1]data aktuální'!$A$1:$DI$10000,60,0)))</f>
        <v/>
      </c>
      <c r="AJ138" s="40">
        <f>IF((VLOOKUP($A138,'[1]data aktuální'!$A$1:$DI$10000,62,0))=0,"",(VLOOKUP($A138,'[1]data aktuální'!$A$1:$DI$10000,62,0)))</f>
        <v>5</v>
      </c>
      <c r="AK138" s="40" t="str">
        <f>IF((VLOOKUP($A138,'[1]data aktuální'!$A$1:$DI$10000,63,0))=0,"",(VLOOKUP($A138,'[1]data aktuální'!$A$1:$DI$10000,63,0)))</f>
        <v/>
      </c>
      <c r="AL138" s="40" t="str">
        <f>IF((VLOOKUP($A138,'[1]data aktuální'!$A$1:$DI$10000,64,0))=0,"",(VLOOKUP($A138,'[1]data aktuální'!$A$1:$DI$10000,64,0)))</f>
        <v/>
      </c>
      <c r="AM138" s="40" t="str">
        <f>IF((VLOOKUP($A138,'[1]data aktuální'!$A$1:$DI$10000,65,0))=0,"",(VLOOKUP($A138,'[1]data aktuální'!$A$1:$DI$10000,65,0)))</f>
        <v/>
      </c>
      <c r="AN138" s="38" t="str">
        <f>VLOOKUP(A138,'[1]data aktuální'!$A$2:$DI$10000,113,0)</f>
        <v>2,5-5 tis.m3</v>
      </c>
    </row>
    <row r="139" spans="1:40" x14ac:dyDescent="0.25">
      <c r="A139" s="74">
        <v>119</v>
      </c>
      <c r="B139" s="52" t="str">
        <f>(VLOOKUP($A139,'[1]data aktuální'!$A$1:$DI$10000,3,0))</f>
        <v>12207195</v>
      </c>
      <c r="C139" s="33" t="str">
        <f>(VLOOKUP($A139,'[1]data aktuální'!$A$1:$DI$10000,7,0))</f>
        <v>Zdeněk Filipský</v>
      </c>
      <c r="D139" s="33" t="str">
        <f>IF((VLOOKUP($A139,'[1]data aktuální'!$A$1:$DI$10000,14,0))=0,"",(VLOOKUP($A139,'[1]data aktuální'!$A$1:$DI$10000,14,0)))</f>
        <v/>
      </c>
      <c r="E139" s="34">
        <f>(VLOOKUP($A139,'[1]data aktuální'!$A$1:$DI$10000,22,0))</f>
        <v>6000</v>
      </c>
      <c r="F139" s="34">
        <f>(VLOOKUP($A139,'[1]data aktuální'!$A$1:$DI$10000,23,0))</f>
        <v>5500</v>
      </c>
      <c r="G139" s="34">
        <f>(VLOOKUP($A139,'[1]data aktuální'!$A$1:$DI$10000,24,0))</f>
        <v>4800</v>
      </c>
      <c r="H139" s="35">
        <f>IF((VLOOKUP($A139,'[1]data aktuální'!$A$1:$DI$10000,27,0))=0,"",(VLOOKUP($A139,'[1]data aktuální'!$A$1:$DI$10000,27,0)))</f>
        <v>90</v>
      </c>
      <c r="I139" s="35" t="str">
        <f>IF((VLOOKUP($A139,'[1]data aktuální'!$A$1:$DI$10000,28,0))=0,"",(VLOOKUP($A139,'[1]data aktuální'!$A$1:$DI$10000,28,0)))</f>
        <v/>
      </c>
      <c r="J139" s="35" t="str">
        <f>IF((VLOOKUP($A139,'[1]data aktuální'!$A$1:$DI$10000,29,0))=0,"",(VLOOKUP($A139,'[1]data aktuální'!$A$1:$DI$10000,29,0)))</f>
        <v/>
      </c>
      <c r="K139" s="35" t="str">
        <f>IF((VLOOKUP($A139,'[1]data aktuální'!$A$1:$DI$10000,30,0))=0,"",(VLOOKUP($A139,'[1]data aktuální'!$A$1:$DI$10000,30,0)))</f>
        <v/>
      </c>
      <c r="L139" s="35" t="str">
        <f>IF((VLOOKUP($A139,'[1]data aktuální'!$A$1:$DI$10000,32,0))=0,"",(VLOOKUP($A139,'[1]data aktuální'!$A$1:$DI$10000,32,0)))</f>
        <v/>
      </c>
      <c r="M139" s="35" t="str">
        <f>IF((VLOOKUP($A139,'[1]data aktuální'!$A$1:$DI$10000,33,0))=0,"",(VLOOKUP($A139,'[1]data aktuální'!$A$1:$DI$10000,33,0)))</f>
        <v/>
      </c>
      <c r="N139" s="35" t="str">
        <f>IF((VLOOKUP($A139,'[1]data aktuální'!$A$1:$DI$10000,34,0))=0,"",(VLOOKUP($A139,'[1]data aktuální'!$A$1:$DI$10000,34,0)))</f>
        <v/>
      </c>
      <c r="O139" s="35" t="str">
        <f>IF((VLOOKUP($A139,'[1]data aktuální'!$A$1:$DI$10000,35,0))=0,"",(VLOOKUP($A139,'[1]data aktuální'!$A$1:$DI$10000,35,0)))</f>
        <v/>
      </c>
      <c r="P139" s="35">
        <f>IF((VLOOKUP($A139,'[1]data aktuální'!$A$1:$DI$10000,37,0))=0,"",(VLOOKUP($A139,'[1]data aktuální'!$A$1:$DI$10000,37,0)))</f>
        <v>10</v>
      </c>
      <c r="Q139" s="35" t="str">
        <f>IF((VLOOKUP($A139,'[1]data aktuální'!$A$1:$DI$10000,38,0))=0,"",(VLOOKUP($A139,'[1]data aktuální'!$A$1:$DI$10000,38,0)))</f>
        <v/>
      </c>
      <c r="R139" s="35" t="str">
        <f>IF((VLOOKUP($A139,'[1]data aktuální'!$A$1:$DI$10000,39,0))=0,"",(VLOOKUP($A139,'[1]data aktuální'!$A$1:$DI$10000,39,0)))</f>
        <v/>
      </c>
      <c r="S139" s="35" t="str">
        <f>IF((VLOOKUP($A139,'[1]data aktuální'!$A$1:$DI$10000,40,0))=0,"",(VLOOKUP($A139,'[1]data aktuální'!$A$1:$DI$10000,40,0)))</f>
        <v/>
      </c>
      <c r="T139" s="35" t="str">
        <f>IF((VLOOKUP($A139,'[1]data aktuální'!$A$1:$DI$10000,42,0))=0,"",(VLOOKUP($A139,'[1]data aktuální'!$A$1:$DI$10000,42,0)))</f>
        <v/>
      </c>
      <c r="U139" s="35" t="str">
        <f>IF((VLOOKUP($A139,'[1]data aktuální'!$A$1:$DI$10000,43,0))=0,"",(VLOOKUP($A139,'[1]data aktuální'!$A$1:$DI$10000,43,0)))</f>
        <v/>
      </c>
      <c r="V139" s="35" t="str">
        <f>IF((VLOOKUP($A139,'[1]data aktuální'!$A$1:$DI$10000,44,0))=0,"",(VLOOKUP($A139,'[1]data aktuální'!$A$1:$DI$10000,44,0)))</f>
        <v/>
      </c>
      <c r="W139" s="35" t="str">
        <f>IF((VLOOKUP($A139,'[1]data aktuální'!$A$1:$DI$10000,45,0))=0,"",(VLOOKUP($A139,'[1]data aktuální'!$A$1:$DI$10000,45,0)))</f>
        <v/>
      </c>
      <c r="X139" s="35" t="str">
        <f>IF((VLOOKUP($A139,'[1]data aktuální'!$A$1:$DI$10000,47,0))=0,"",(VLOOKUP($A139,'[1]data aktuální'!$A$1:$DI$10000,47,0)))</f>
        <v/>
      </c>
      <c r="Y139" s="35" t="str">
        <f>IF((VLOOKUP($A139,'[1]data aktuální'!$A$1:$DI$10000,48,0))=0,"",(VLOOKUP($A139,'[1]data aktuální'!$A$1:$DI$10000,48,0)))</f>
        <v/>
      </c>
      <c r="Z139" s="35" t="str">
        <f>IF((VLOOKUP($A139,'[1]data aktuální'!$A$1:$DI$10000,49,0))=0,"",(VLOOKUP($A139,'[1]data aktuální'!$A$1:$DI$10000,49,0)))</f>
        <v/>
      </c>
      <c r="AA139" s="35" t="str">
        <f>IF((VLOOKUP($A139,'[1]data aktuální'!$A$1:$DI$10000,50,0))=0,"",(VLOOKUP($A139,'[1]data aktuální'!$A$1:$DI$10000,50,0)))</f>
        <v/>
      </c>
      <c r="AB139" s="35" t="str">
        <f>IF((VLOOKUP($A139,'[1]data aktuální'!$A$1:$DI$10000,52,0))=0,"",(VLOOKUP($A139,'[1]data aktuální'!$A$1:$DI$10000,52,0)))</f>
        <v/>
      </c>
      <c r="AC139" s="35" t="str">
        <f>IF((VLOOKUP($A139,'[1]data aktuální'!$A$1:$DI$10000,53,0))=0,"",(VLOOKUP($A139,'[1]data aktuální'!$A$1:$DI$10000,53,0)))</f>
        <v/>
      </c>
      <c r="AD139" s="35" t="str">
        <f>IF((VLOOKUP($A139,'[1]data aktuální'!$A$1:$DI$10000,54,0))=0,"",(VLOOKUP($A139,'[1]data aktuální'!$A$1:$DI$10000,54,0)))</f>
        <v/>
      </c>
      <c r="AE139" s="35" t="str">
        <f>IF((VLOOKUP($A139,'[1]data aktuální'!$A$1:$DI$10000,55,0))=0,"",(VLOOKUP($A139,'[1]data aktuální'!$A$1:$DI$10000,55,0)))</f>
        <v/>
      </c>
      <c r="AF139" s="35" t="str">
        <f>IF((VLOOKUP($A139,'[1]data aktuální'!$A$1:$DI$10000,57,0))=0,"",(VLOOKUP($A139,'[1]data aktuální'!$A$1:$DI$10000,57,0)))</f>
        <v/>
      </c>
      <c r="AG139" s="35" t="str">
        <f>IF((VLOOKUP($A139,'[1]data aktuální'!$A$1:$DI$10000,58,0))=0,"",(VLOOKUP($A139,'[1]data aktuální'!$A$1:$DI$10000,58,0)))</f>
        <v/>
      </c>
      <c r="AH139" s="35" t="str">
        <f>IF((VLOOKUP($A139,'[1]data aktuální'!$A$1:$DI$10000,59,0))=0,"",(VLOOKUP($A139,'[1]data aktuální'!$A$1:$DI$10000,59,0)))</f>
        <v/>
      </c>
      <c r="AI139" s="35" t="str">
        <f>IF((VLOOKUP($A139,'[1]data aktuální'!$A$1:$DI$10000,60,0))=0,"",(VLOOKUP($A139,'[1]data aktuální'!$A$1:$DI$10000,60,0)))</f>
        <v/>
      </c>
      <c r="AJ139" s="35" t="str">
        <f>IF((VLOOKUP($A139,'[1]data aktuální'!$A$1:$DI$10000,62,0))=0,"",(VLOOKUP($A139,'[1]data aktuální'!$A$1:$DI$10000,62,0)))</f>
        <v/>
      </c>
      <c r="AK139" s="35" t="str">
        <f>IF((VLOOKUP($A139,'[1]data aktuální'!$A$1:$DI$10000,63,0))=0,"",(VLOOKUP($A139,'[1]data aktuální'!$A$1:$DI$10000,63,0)))</f>
        <v/>
      </c>
      <c r="AL139" s="35" t="str">
        <f>IF((VLOOKUP($A139,'[1]data aktuální'!$A$1:$DI$10000,64,0))=0,"",(VLOOKUP($A139,'[1]data aktuální'!$A$1:$DI$10000,64,0)))</f>
        <v/>
      </c>
      <c r="AM139" s="35" t="str">
        <f>IF((VLOOKUP($A139,'[1]data aktuální'!$A$1:$DI$10000,65,0))=0,"",(VLOOKUP($A139,'[1]data aktuální'!$A$1:$DI$10000,65,0)))</f>
        <v/>
      </c>
      <c r="AN139" s="33" t="str">
        <f>VLOOKUP(A139,'[1]data aktuální'!$A$2:$DI$10000,113,0)</f>
        <v>5-10 tis.m3</v>
      </c>
    </row>
    <row r="140" spans="1:40" s="36" customFormat="1" x14ac:dyDescent="0.25">
      <c r="A140" s="36">
        <v>663</v>
      </c>
      <c r="B140" s="51">
        <f>(VLOOKUP($A140,'[1]data aktuální'!$A$1:$DI$10000,3,0))</f>
        <v>60713356</v>
      </c>
      <c r="C140" s="38" t="str">
        <f>(VLOOKUP($A140,'[1]data aktuální'!$A$1:$DI$10000,7,0))</f>
        <v>Lesy města Brna, a.s.</v>
      </c>
      <c r="D140" s="38" t="str">
        <f>IF((VLOOKUP($A140,'[1]data aktuální'!$A$1:$DI$10000,14,0))=0,"",(VLOOKUP($A140,'[1]data aktuální'!$A$1:$DI$10000,14,0)))</f>
        <v>Pila Bystrc</v>
      </c>
      <c r="E140" s="39">
        <f>(VLOOKUP($A140,'[1]data aktuální'!$A$1:$DI$10000,22,0))</f>
        <v>5324</v>
      </c>
      <c r="F140" s="39">
        <f>(VLOOKUP($A140,'[1]data aktuální'!$A$1:$DI$10000,23,0))</f>
        <v>5008</v>
      </c>
      <c r="G140" s="39">
        <f>(VLOOKUP($A140,'[1]data aktuální'!$A$1:$DI$10000,24,0))</f>
        <v>4769</v>
      </c>
      <c r="H140" s="40">
        <f>IF((VLOOKUP($A140,'[1]data aktuální'!$A$1:$DI$10000,27,0))=0,"",(VLOOKUP($A140,'[1]data aktuální'!$A$1:$DI$10000,27,0)))</f>
        <v>59</v>
      </c>
      <c r="I140" s="40">
        <f>IF((VLOOKUP($A140,'[1]data aktuální'!$A$1:$DI$10000,28,0))=0,"",(VLOOKUP($A140,'[1]data aktuální'!$A$1:$DI$10000,28,0)))</f>
        <v>1</v>
      </c>
      <c r="J140" s="40">
        <f>IF((VLOOKUP($A140,'[1]data aktuální'!$A$1:$DI$10000,29,0))=0,"",(VLOOKUP($A140,'[1]data aktuální'!$A$1:$DI$10000,29,0)))</f>
        <v>3</v>
      </c>
      <c r="K140" s="40">
        <f>IF((VLOOKUP($A140,'[1]data aktuální'!$A$1:$DI$10000,30,0))=0,"",(VLOOKUP($A140,'[1]data aktuální'!$A$1:$DI$10000,30,0)))</f>
        <v>1</v>
      </c>
      <c r="L140" s="40">
        <f>IF((VLOOKUP($A140,'[1]data aktuální'!$A$1:$DI$10000,32,0))=0,"",(VLOOKUP($A140,'[1]data aktuální'!$A$1:$DI$10000,32,0)))</f>
        <v>6</v>
      </c>
      <c r="M140" s="40" t="str">
        <f>IF((VLOOKUP($A140,'[1]data aktuální'!$A$1:$DI$10000,33,0))=0,"",(VLOOKUP($A140,'[1]data aktuální'!$A$1:$DI$10000,33,0)))</f>
        <v/>
      </c>
      <c r="N140" s="40">
        <f>IF((VLOOKUP($A140,'[1]data aktuální'!$A$1:$DI$10000,34,0))=0,"",(VLOOKUP($A140,'[1]data aktuální'!$A$1:$DI$10000,34,0)))</f>
        <v>2</v>
      </c>
      <c r="O140" s="40">
        <f>IF((VLOOKUP($A140,'[1]data aktuální'!$A$1:$DI$10000,35,0))=0,"",(VLOOKUP($A140,'[1]data aktuální'!$A$1:$DI$10000,35,0)))</f>
        <v>1</v>
      </c>
      <c r="P140" s="40">
        <f>IF((VLOOKUP($A140,'[1]data aktuální'!$A$1:$DI$10000,37,0))=0,"",(VLOOKUP($A140,'[1]data aktuální'!$A$1:$DI$10000,37,0)))</f>
        <v>11</v>
      </c>
      <c r="Q140" s="40">
        <f>IF((VLOOKUP($A140,'[1]data aktuální'!$A$1:$DI$10000,38,0))=0,"",(VLOOKUP($A140,'[1]data aktuální'!$A$1:$DI$10000,38,0)))</f>
        <v>1</v>
      </c>
      <c r="R140" s="40">
        <f>IF((VLOOKUP($A140,'[1]data aktuální'!$A$1:$DI$10000,39,0))=0,"",(VLOOKUP($A140,'[1]data aktuální'!$A$1:$DI$10000,39,0)))</f>
        <v>5</v>
      </c>
      <c r="S140" s="40">
        <f>IF((VLOOKUP($A140,'[1]data aktuální'!$A$1:$DI$10000,40,0))=0,"",(VLOOKUP($A140,'[1]data aktuální'!$A$1:$DI$10000,40,0)))</f>
        <v>1</v>
      </c>
      <c r="T140" s="40" t="str">
        <f>IF((VLOOKUP($A140,'[1]data aktuální'!$A$1:$DI$10000,42,0))=0,"",(VLOOKUP($A140,'[1]data aktuální'!$A$1:$DI$10000,42,0)))</f>
        <v/>
      </c>
      <c r="U140" s="40" t="str">
        <f>IF((VLOOKUP($A140,'[1]data aktuální'!$A$1:$DI$10000,43,0))=0,"",(VLOOKUP($A140,'[1]data aktuální'!$A$1:$DI$10000,43,0)))</f>
        <v/>
      </c>
      <c r="V140" s="40" t="str">
        <f>IF((VLOOKUP($A140,'[1]data aktuální'!$A$1:$DI$10000,44,0))=0,"",(VLOOKUP($A140,'[1]data aktuální'!$A$1:$DI$10000,44,0)))</f>
        <v/>
      </c>
      <c r="W140" s="40" t="str">
        <f>IF((VLOOKUP($A140,'[1]data aktuální'!$A$1:$DI$10000,45,0))=0,"",(VLOOKUP($A140,'[1]data aktuální'!$A$1:$DI$10000,45,0)))</f>
        <v/>
      </c>
      <c r="X140" s="40">
        <f>IF((VLOOKUP($A140,'[1]data aktuální'!$A$1:$DI$10000,47,0))=0,"",(VLOOKUP($A140,'[1]data aktuální'!$A$1:$DI$10000,47,0)))</f>
        <v>5</v>
      </c>
      <c r="Y140" s="40" t="str">
        <f>IF((VLOOKUP($A140,'[1]data aktuální'!$A$1:$DI$10000,48,0))=0,"",(VLOOKUP($A140,'[1]data aktuální'!$A$1:$DI$10000,48,0)))</f>
        <v/>
      </c>
      <c r="Z140" s="40" t="str">
        <f>IF((VLOOKUP($A140,'[1]data aktuální'!$A$1:$DI$10000,49,0))=0,"",(VLOOKUP($A140,'[1]data aktuální'!$A$1:$DI$10000,49,0)))</f>
        <v/>
      </c>
      <c r="AA140" s="40">
        <f>IF((VLOOKUP($A140,'[1]data aktuální'!$A$1:$DI$10000,50,0))=0,"",(VLOOKUP($A140,'[1]data aktuální'!$A$1:$DI$10000,50,0)))</f>
        <v>2</v>
      </c>
      <c r="AB140" s="40" t="str">
        <f>IF((VLOOKUP($A140,'[1]data aktuální'!$A$1:$DI$10000,52,0))=0,"",(VLOOKUP($A140,'[1]data aktuální'!$A$1:$DI$10000,52,0)))</f>
        <v/>
      </c>
      <c r="AC140" s="40" t="str">
        <f>IF((VLOOKUP($A140,'[1]data aktuální'!$A$1:$DI$10000,53,0))=0,"",(VLOOKUP($A140,'[1]data aktuální'!$A$1:$DI$10000,53,0)))</f>
        <v/>
      </c>
      <c r="AD140" s="40" t="str">
        <f>IF((VLOOKUP($A140,'[1]data aktuální'!$A$1:$DI$10000,54,0))=0,"",(VLOOKUP($A140,'[1]data aktuální'!$A$1:$DI$10000,54,0)))</f>
        <v/>
      </c>
      <c r="AE140" s="40" t="str">
        <f>IF((VLOOKUP($A140,'[1]data aktuální'!$A$1:$DI$10000,55,0))=0,"",(VLOOKUP($A140,'[1]data aktuální'!$A$1:$DI$10000,55,0)))</f>
        <v/>
      </c>
      <c r="AF140" s="40" t="str">
        <f>IF((VLOOKUP($A140,'[1]data aktuální'!$A$1:$DI$10000,57,0))=0,"",(VLOOKUP($A140,'[1]data aktuální'!$A$1:$DI$10000,57,0)))</f>
        <v/>
      </c>
      <c r="AG140" s="40" t="str">
        <f>IF((VLOOKUP($A140,'[1]data aktuální'!$A$1:$DI$10000,58,0))=0,"",(VLOOKUP($A140,'[1]data aktuální'!$A$1:$DI$10000,58,0)))</f>
        <v/>
      </c>
      <c r="AH140" s="40" t="str">
        <f>IF((VLOOKUP($A140,'[1]data aktuální'!$A$1:$DI$10000,59,0))=0,"",(VLOOKUP($A140,'[1]data aktuální'!$A$1:$DI$10000,59,0)))</f>
        <v/>
      </c>
      <c r="AI140" s="40" t="str">
        <f>IF((VLOOKUP($A140,'[1]data aktuální'!$A$1:$DI$10000,60,0))=0,"",(VLOOKUP($A140,'[1]data aktuální'!$A$1:$DI$10000,60,0)))</f>
        <v/>
      </c>
      <c r="AJ140" s="40">
        <f>IF((VLOOKUP($A140,'[1]data aktuální'!$A$1:$DI$10000,62,0))=0,"",(VLOOKUP($A140,'[1]data aktuální'!$A$1:$DI$10000,62,0)))</f>
        <v>1</v>
      </c>
      <c r="AK140" s="40" t="str">
        <f>IF((VLOOKUP($A140,'[1]data aktuální'!$A$1:$DI$10000,63,0))=0,"",(VLOOKUP($A140,'[1]data aktuální'!$A$1:$DI$10000,63,0)))</f>
        <v/>
      </c>
      <c r="AL140" s="40" t="str">
        <f>IF((VLOOKUP($A140,'[1]data aktuální'!$A$1:$DI$10000,64,0))=0,"",(VLOOKUP($A140,'[1]data aktuální'!$A$1:$DI$10000,64,0)))</f>
        <v/>
      </c>
      <c r="AM140" s="40">
        <f>IF((VLOOKUP($A140,'[1]data aktuální'!$A$1:$DI$10000,65,0))=0,"",(VLOOKUP($A140,'[1]data aktuální'!$A$1:$DI$10000,65,0)))</f>
        <v>1</v>
      </c>
      <c r="AN140" s="38" t="str">
        <f>VLOOKUP(A140,'[1]data aktuální'!$A$2:$DI$10000,113,0)</f>
        <v>2,5-5 tis.m3</v>
      </c>
    </row>
    <row r="141" spans="1:40" x14ac:dyDescent="0.25">
      <c r="A141" s="74">
        <v>416</v>
      </c>
      <c r="B141" s="52" t="str">
        <f>(VLOOKUP($A141,'[1]data aktuální'!$A$1:$DI$10000,3,0))</f>
        <v>17843677</v>
      </c>
      <c r="C141" s="33" t="str">
        <f>(VLOOKUP($A141,'[1]data aktuální'!$A$1:$DI$10000,7,0))</f>
        <v>SVOL obchodní s.r.o.</v>
      </c>
      <c r="D141" s="33" t="str">
        <f>IF((VLOOKUP($A141,'[1]data aktuální'!$A$1:$DI$10000,14,0))=0,"",(VLOOKUP($A141,'[1]data aktuální'!$A$1:$DI$10000,14,0)))</f>
        <v>Pila Štipoklasy</v>
      </c>
      <c r="E141" s="34">
        <f>(VLOOKUP($A141,'[1]data aktuální'!$A$1:$DI$10000,22,0))</f>
        <v>5846</v>
      </c>
      <c r="F141" s="34">
        <f>(VLOOKUP($A141,'[1]data aktuální'!$A$1:$DI$10000,23,0))</f>
        <v>4075</v>
      </c>
      <c r="G141" s="34">
        <f>(VLOOKUP($A141,'[1]data aktuální'!$A$1:$DI$10000,24,0))</f>
        <v>4500</v>
      </c>
      <c r="H141" s="35">
        <f>IF((VLOOKUP($A141,'[1]data aktuální'!$A$1:$DI$10000,27,0))=0,"",(VLOOKUP($A141,'[1]data aktuální'!$A$1:$DI$10000,27,0)))</f>
        <v>70</v>
      </c>
      <c r="I141" s="35" t="str">
        <f>IF((VLOOKUP($A141,'[1]data aktuální'!$A$1:$DI$10000,28,0))=0,"",(VLOOKUP($A141,'[1]data aktuální'!$A$1:$DI$10000,28,0)))</f>
        <v/>
      </c>
      <c r="J141" s="35">
        <f>IF((VLOOKUP($A141,'[1]data aktuální'!$A$1:$DI$10000,29,0))=0,"",(VLOOKUP($A141,'[1]data aktuální'!$A$1:$DI$10000,29,0)))</f>
        <v>20</v>
      </c>
      <c r="K141" s="35" t="str">
        <f>IF((VLOOKUP($A141,'[1]data aktuální'!$A$1:$DI$10000,30,0))=0,"",(VLOOKUP($A141,'[1]data aktuální'!$A$1:$DI$10000,30,0)))</f>
        <v/>
      </c>
      <c r="L141" s="35" t="str">
        <f>IF((VLOOKUP($A141,'[1]data aktuální'!$A$1:$DI$10000,32,0))=0,"",(VLOOKUP($A141,'[1]data aktuální'!$A$1:$DI$10000,32,0)))</f>
        <v/>
      </c>
      <c r="M141" s="35" t="str">
        <f>IF((VLOOKUP($A141,'[1]data aktuální'!$A$1:$DI$10000,33,0))=0,"",(VLOOKUP($A141,'[1]data aktuální'!$A$1:$DI$10000,33,0)))</f>
        <v/>
      </c>
      <c r="N141" s="35" t="str">
        <f>IF((VLOOKUP($A141,'[1]data aktuální'!$A$1:$DI$10000,34,0))=0,"",(VLOOKUP($A141,'[1]data aktuální'!$A$1:$DI$10000,34,0)))</f>
        <v/>
      </c>
      <c r="O141" s="35" t="str">
        <f>IF((VLOOKUP($A141,'[1]data aktuální'!$A$1:$DI$10000,35,0))=0,"",(VLOOKUP($A141,'[1]data aktuální'!$A$1:$DI$10000,35,0)))</f>
        <v/>
      </c>
      <c r="P141" s="35">
        <f>IF((VLOOKUP($A141,'[1]data aktuální'!$A$1:$DI$10000,37,0))=0,"",(VLOOKUP($A141,'[1]data aktuální'!$A$1:$DI$10000,37,0)))</f>
        <v>10</v>
      </c>
      <c r="Q141" s="35" t="str">
        <f>IF((VLOOKUP($A141,'[1]data aktuální'!$A$1:$DI$10000,38,0))=0,"",(VLOOKUP($A141,'[1]data aktuální'!$A$1:$DI$10000,38,0)))</f>
        <v/>
      </c>
      <c r="R141" s="35" t="str">
        <f>IF((VLOOKUP($A141,'[1]data aktuální'!$A$1:$DI$10000,39,0))=0,"",(VLOOKUP($A141,'[1]data aktuální'!$A$1:$DI$10000,39,0)))</f>
        <v/>
      </c>
      <c r="S141" s="35" t="str">
        <f>IF((VLOOKUP($A141,'[1]data aktuální'!$A$1:$DI$10000,40,0))=0,"",(VLOOKUP($A141,'[1]data aktuální'!$A$1:$DI$10000,40,0)))</f>
        <v/>
      </c>
      <c r="T141" s="35" t="str">
        <f>IF((VLOOKUP($A141,'[1]data aktuální'!$A$1:$DI$10000,42,0))=0,"",(VLOOKUP($A141,'[1]data aktuální'!$A$1:$DI$10000,42,0)))</f>
        <v/>
      </c>
      <c r="U141" s="35" t="str">
        <f>IF((VLOOKUP($A141,'[1]data aktuální'!$A$1:$DI$10000,43,0))=0,"",(VLOOKUP($A141,'[1]data aktuální'!$A$1:$DI$10000,43,0)))</f>
        <v/>
      </c>
      <c r="V141" s="35" t="str">
        <f>IF((VLOOKUP($A141,'[1]data aktuální'!$A$1:$DI$10000,44,0))=0,"",(VLOOKUP($A141,'[1]data aktuální'!$A$1:$DI$10000,44,0)))</f>
        <v/>
      </c>
      <c r="W141" s="35" t="str">
        <f>IF((VLOOKUP($A141,'[1]data aktuální'!$A$1:$DI$10000,45,0))=0,"",(VLOOKUP($A141,'[1]data aktuální'!$A$1:$DI$10000,45,0)))</f>
        <v/>
      </c>
      <c r="X141" s="35" t="str">
        <f>IF((VLOOKUP($A141,'[1]data aktuální'!$A$1:$DI$10000,47,0))=0,"",(VLOOKUP($A141,'[1]data aktuální'!$A$1:$DI$10000,47,0)))</f>
        <v/>
      </c>
      <c r="Y141" s="35" t="str">
        <f>IF((VLOOKUP($A141,'[1]data aktuální'!$A$1:$DI$10000,48,0))=0,"",(VLOOKUP($A141,'[1]data aktuální'!$A$1:$DI$10000,48,0)))</f>
        <v/>
      </c>
      <c r="Z141" s="35" t="str">
        <f>IF((VLOOKUP($A141,'[1]data aktuální'!$A$1:$DI$10000,49,0))=0,"",(VLOOKUP($A141,'[1]data aktuální'!$A$1:$DI$10000,49,0)))</f>
        <v/>
      </c>
      <c r="AA141" s="35" t="str">
        <f>IF((VLOOKUP($A141,'[1]data aktuální'!$A$1:$DI$10000,50,0))=0,"",(VLOOKUP($A141,'[1]data aktuální'!$A$1:$DI$10000,50,0)))</f>
        <v/>
      </c>
      <c r="AB141" s="35" t="str">
        <f>IF((VLOOKUP($A141,'[1]data aktuální'!$A$1:$DI$10000,52,0))=0,"",(VLOOKUP($A141,'[1]data aktuální'!$A$1:$DI$10000,52,0)))</f>
        <v/>
      </c>
      <c r="AC141" s="35" t="str">
        <f>IF((VLOOKUP($A141,'[1]data aktuální'!$A$1:$DI$10000,53,0))=0,"",(VLOOKUP($A141,'[1]data aktuální'!$A$1:$DI$10000,53,0)))</f>
        <v/>
      </c>
      <c r="AD141" s="35" t="str">
        <f>IF((VLOOKUP($A141,'[1]data aktuální'!$A$1:$DI$10000,54,0))=0,"",(VLOOKUP($A141,'[1]data aktuální'!$A$1:$DI$10000,54,0)))</f>
        <v/>
      </c>
      <c r="AE141" s="35" t="str">
        <f>IF((VLOOKUP($A141,'[1]data aktuální'!$A$1:$DI$10000,55,0))=0,"",(VLOOKUP($A141,'[1]data aktuální'!$A$1:$DI$10000,55,0)))</f>
        <v/>
      </c>
      <c r="AF141" s="35" t="str">
        <f>IF((VLOOKUP($A141,'[1]data aktuální'!$A$1:$DI$10000,57,0))=0,"",(VLOOKUP($A141,'[1]data aktuální'!$A$1:$DI$10000,57,0)))</f>
        <v/>
      </c>
      <c r="AG141" s="35" t="str">
        <f>IF((VLOOKUP($A141,'[1]data aktuální'!$A$1:$DI$10000,58,0))=0,"",(VLOOKUP($A141,'[1]data aktuální'!$A$1:$DI$10000,58,0)))</f>
        <v/>
      </c>
      <c r="AH141" s="35" t="str">
        <f>IF((VLOOKUP($A141,'[1]data aktuální'!$A$1:$DI$10000,59,0))=0,"",(VLOOKUP($A141,'[1]data aktuální'!$A$1:$DI$10000,59,0)))</f>
        <v/>
      </c>
      <c r="AI141" s="35" t="str">
        <f>IF((VLOOKUP($A141,'[1]data aktuální'!$A$1:$DI$10000,60,0))=0,"",(VLOOKUP($A141,'[1]data aktuální'!$A$1:$DI$10000,60,0)))</f>
        <v/>
      </c>
      <c r="AJ141" s="35" t="str">
        <f>IF((VLOOKUP($A141,'[1]data aktuální'!$A$1:$DI$10000,62,0))=0,"",(VLOOKUP($A141,'[1]data aktuální'!$A$1:$DI$10000,62,0)))</f>
        <v/>
      </c>
      <c r="AK141" s="35" t="str">
        <f>IF((VLOOKUP($A141,'[1]data aktuální'!$A$1:$DI$10000,63,0))=0,"",(VLOOKUP($A141,'[1]data aktuální'!$A$1:$DI$10000,63,0)))</f>
        <v/>
      </c>
      <c r="AL141" s="35" t="str">
        <f>IF((VLOOKUP($A141,'[1]data aktuální'!$A$1:$DI$10000,64,0))=0,"",(VLOOKUP($A141,'[1]data aktuální'!$A$1:$DI$10000,64,0)))</f>
        <v/>
      </c>
      <c r="AM141" s="35" t="str">
        <f>IF((VLOOKUP($A141,'[1]data aktuální'!$A$1:$DI$10000,65,0))=0,"",(VLOOKUP($A141,'[1]data aktuální'!$A$1:$DI$10000,65,0)))</f>
        <v/>
      </c>
      <c r="AN141" s="33" t="str">
        <f>VLOOKUP(A141,'[1]data aktuální'!$A$2:$DI$10000,113,0)</f>
        <v>2,5-5 tis.m3</v>
      </c>
    </row>
    <row r="142" spans="1:40" s="36" customFormat="1" x14ac:dyDescent="0.25">
      <c r="A142" s="36">
        <v>483</v>
      </c>
      <c r="B142" s="51" t="str">
        <f>(VLOOKUP($A142,'[1]data aktuální'!$A$1:$DI$10000,3,0))</f>
        <v>28096321</v>
      </c>
      <c r="C142" s="38" t="str">
        <f>(VLOOKUP($A142,'[1]data aktuální'!$A$1:$DI$10000,7,0))</f>
        <v>Neumüller CZ s.r.o.</v>
      </c>
      <c r="D142" s="38" t="str">
        <f>IF((VLOOKUP($A142,'[1]data aktuální'!$A$1:$DI$10000,14,0))=0,"",(VLOOKUP($A142,'[1]data aktuální'!$A$1:$DI$10000,14,0)))</f>
        <v>DELTA</v>
      </c>
      <c r="E142" s="39">
        <f>(VLOOKUP($A142,'[1]data aktuální'!$A$1:$DI$10000,22,0))</f>
        <v>2800</v>
      </c>
      <c r="F142" s="39">
        <f>(VLOOKUP($A142,'[1]data aktuální'!$A$1:$DI$10000,23,0))</f>
        <v>4200</v>
      </c>
      <c r="G142" s="39">
        <f>(VLOOKUP($A142,'[1]data aktuální'!$A$1:$DI$10000,24,0))</f>
        <v>4400</v>
      </c>
      <c r="H142" s="40">
        <f>IF((VLOOKUP($A142,'[1]data aktuální'!$A$1:$DI$10000,27,0))=0,"",(VLOOKUP($A142,'[1]data aktuální'!$A$1:$DI$10000,27,0)))</f>
        <v>28</v>
      </c>
      <c r="I142" s="40">
        <f>IF((VLOOKUP($A142,'[1]data aktuální'!$A$1:$DI$10000,28,0))=0,"",(VLOOKUP($A142,'[1]data aktuální'!$A$1:$DI$10000,28,0)))</f>
        <v>4</v>
      </c>
      <c r="J142" s="40">
        <f>IF((VLOOKUP($A142,'[1]data aktuální'!$A$1:$DI$10000,29,0))=0,"",(VLOOKUP($A142,'[1]data aktuální'!$A$1:$DI$10000,29,0)))</f>
        <v>8</v>
      </c>
      <c r="K142" s="40" t="str">
        <f>IF((VLOOKUP($A142,'[1]data aktuální'!$A$1:$DI$10000,30,0))=0,"",(VLOOKUP($A142,'[1]data aktuální'!$A$1:$DI$10000,30,0)))</f>
        <v/>
      </c>
      <c r="L142" s="40">
        <f>IF((VLOOKUP($A142,'[1]data aktuální'!$A$1:$DI$10000,32,0))=0,"",(VLOOKUP($A142,'[1]data aktuální'!$A$1:$DI$10000,32,0)))</f>
        <v>14</v>
      </c>
      <c r="M142" s="40">
        <f>IF((VLOOKUP($A142,'[1]data aktuální'!$A$1:$DI$10000,33,0))=0,"",(VLOOKUP($A142,'[1]data aktuální'!$A$1:$DI$10000,33,0)))</f>
        <v>2</v>
      </c>
      <c r="N142" s="40">
        <f>IF((VLOOKUP($A142,'[1]data aktuální'!$A$1:$DI$10000,34,0))=0,"",(VLOOKUP($A142,'[1]data aktuální'!$A$1:$DI$10000,34,0)))</f>
        <v>4</v>
      </c>
      <c r="O142" s="40" t="str">
        <f>IF((VLOOKUP($A142,'[1]data aktuální'!$A$1:$DI$10000,35,0))=0,"",(VLOOKUP($A142,'[1]data aktuální'!$A$1:$DI$10000,35,0)))</f>
        <v/>
      </c>
      <c r="P142" s="40">
        <f>IF((VLOOKUP($A142,'[1]data aktuální'!$A$1:$DI$10000,37,0))=0,"",(VLOOKUP($A142,'[1]data aktuální'!$A$1:$DI$10000,37,0)))</f>
        <v>21</v>
      </c>
      <c r="Q142" s="40">
        <f>IF((VLOOKUP($A142,'[1]data aktuální'!$A$1:$DI$10000,38,0))=0,"",(VLOOKUP($A142,'[1]data aktuální'!$A$1:$DI$10000,38,0)))</f>
        <v>3</v>
      </c>
      <c r="R142" s="40">
        <f>IF((VLOOKUP($A142,'[1]data aktuální'!$A$1:$DI$10000,39,0))=0,"",(VLOOKUP($A142,'[1]data aktuální'!$A$1:$DI$10000,39,0)))</f>
        <v>6</v>
      </c>
      <c r="S142" s="40" t="str">
        <f>IF((VLOOKUP($A142,'[1]data aktuální'!$A$1:$DI$10000,40,0))=0,"",(VLOOKUP($A142,'[1]data aktuální'!$A$1:$DI$10000,40,0)))</f>
        <v/>
      </c>
      <c r="T142" s="40">
        <f>IF((VLOOKUP($A142,'[1]data aktuální'!$A$1:$DI$10000,42,0))=0,"",(VLOOKUP($A142,'[1]data aktuální'!$A$1:$DI$10000,42,0)))</f>
        <v>9</v>
      </c>
      <c r="U142" s="40">
        <f>IF((VLOOKUP($A142,'[1]data aktuální'!$A$1:$DI$10000,43,0))=0,"",(VLOOKUP($A142,'[1]data aktuální'!$A$1:$DI$10000,43,0)))</f>
        <v>1</v>
      </c>
      <c r="V142" s="40" t="str">
        <f>IF((VLOOKUP($A142,'[1]data aktuální'!$A$1:$DI$10000,44,0))=0,"",(VLOOKUP($A142,'[1]data aktuální'!$A$1:$DI$10000,44,0)))</f>
        <v/>
      </c>
      <c r="W142" s="40" t="str">
        <f>IF((VLOOKUP($A142,'[1]data aktuální'!$A$1:$DI$10000,45,0))=0,"",(VLOOKUP($A142,'[1]data aktuální'!$A$1:$DI$10000,45,0)))</f>
        <v/>
      </c>
      <c r="X142" s="40" t="str">
        <f>IF((VLOOKUP($A142,'[1]data aktuální'!$A$1:$DI$10000,47,0))=0,"",(VLOOKUP($A142,'[1]data aktuální'!$A$1:$DI$10000,47,0)))</f>
        <v/>
      </c>
      <c r="Y142" s="40" t="str">
        <f>IF((VLOOKUP($A142,'[1]data aktuální'!$A$1:$DI$10000,48,0))=0,"",(VLOOKUP($A142,'[1]data aktuální'!$A$1:$DI$10000,48,0)))</f>
        <v/>
      </c>
      <c r="Z142" s="40" t="str">
        <f>IF((VLOOKUP($A142,'[1]data aktuální'!$A$1:$DI$10000,49,0))=0,"",(VLOOKUP($A142,'[1]data aktuální'!$A$1:$DI$10000,49,0)))</f>
        <v/>
      </c>
      <c r="AA142" s="40" t="str">
        <f>IF((VLOOKUP($A142,'[1]data aktuální'!$A$1:$DI$10000,50,0))=0,"",(VLOOKUP($A142,'[1]data aktuální'!$A$1:$DI$10000,50,0)))</f>
        <v/>
      </c>
      <c r="AB142" s="40" t="str">
        <f>IF((VLOOKUP($A142,'[1]data aktuální'!$A$1:$DI$10000,52,0))=0,"",(VLOOKUP($A142,'[1]data aktuální'!$A$1:$DI$10000,52,0)))</f>
        <v/>
      </c>
      <c r="AC142" s="40" t="str">
        <f>IF((VLOOKUP($A142,'[1]data aktuální'!$A$1:$DI$10000,53,0))=0,"",(VLOOKUP($A142,'[1]data aktuální'!$A$1:$DI$10000,53,0)))</f>
        <v/>
      </c>
      <c r="AD142" s="40" t="str">
        <f>IF((VLOOKUP($A142,'[1]data aktuální'!$A$1:$DI$10000,54,0))=0,"",(VLOOKUP($A142,'[1]data aktuální'!$A$1:$DI$10000,54,0)))</f>
        <v/>
      </c>
      <c r="AE142" s="40" t="str">
        <f>IF((VLOOKUP($A142,'[1]data aktuální'!$A$1:$DI$10000,55,0))=0,"",(VLOOKUP($A142,'[1]data aktuální'!$A$1:$DI$10000,55,0)))</f>
        <v/>
      </c>
      <c r="AF142" s="40" t="str">
        <f>IF((VLOOKUP($A142,'[1]data aktuální'!$A$1:$DI$10000,57,0))=0,"",(VLOOKUP($A142,'[1]data aktuální'!$A$1:$DI$10000,57,0)))</f>
        <v/>
      </c>
      <c r="AG142" s="40" t="str">
        <f>IF((VLOOKUP($A142,'[1]data aktuální'!$A$1:$DI$10000,58,0))=0,"",(VLOOKUP($A142,'[1]data aktuální'!$A$1:$DI$10000,58,0)))</f>
        <v/>
      </c>
      <c r="AH142" s="40" t="str">
        <f>IF((VLOOKUP($A142,'[1]data aktuální'!$A$1:$DI$10000,59,0))=0,"",(VLOOKUP($A142,'[1]data aktuální'!$A$1:$DI$10000,59,0)))</f>
        <v/>
      </c>
      <c r="AI142" s="40" t="str">
        <f>IF((VLOOKUP($A142,'[1]data aktuální'!$A$1:$DI$10000,60,0))=0,"",(VLOOKUP($A142,'[1]data aktuální'!$A$1:$DI$10000,60,0)))</f>
        <v/>
      </c>
      <c r="AJ142" s="40" t="str">
        <f>IF((VLOOKUP($A142,'[1]data aktuální'!$A$1:$DI$10000,62,0))=0,"",(VLOOKUP($A142,'[1]data aktuální'!$A$1:$DI$10000,62,0)))</f>
        <v/>
      </c>
      <c r="AK142" s="40" t="str">
        <f>IF((VLOOKUP($A142,'[1]data aktuální'!$A$1:$DI$10000,63,0))=0,"",(VLOOKUP($A142,'[1]data aktuální'!$A$1:$DI$10000,63,0)))</f>
        <v/>
      </c>
      <c r="AL142" s="40" t="str">
        <f>IF((VLOOKUP($A142,'[1]data aktuální'!$A$1:$DI$10000,64,0))=0,"",(VLOOKUP($A142,'[1]data aktuální'!$A$1:$DI$10000,64,0)))</f>
        <v/>
      </c>
      <c r="AM142" s="40" t="str">
        <f>IF((VLOOKUP($A142,'[1]data aktuální'!$A$1:$DI$10000,65,0))=0,"",(VLOOKUP($A142,'[1]data aktuální'!$A$1:$DI$10000,65,0)))</f>
        <v/>
      </c>
      <c r="AN142" s="38" t="str">
        <f>VLOOKUP(A142,'[1]data aktuální'!$A$2:$DI$10000,113,0)</f>
        <v>2,5-5 tis.m3</v>
      </c>
    </row>
    <row r="143" spans="1:40" x14ac:dyDescent="0.25">
      <c r="A143" s="74">
        <v>369</v>
      </c>
      <c r="B143" s="52" t="str">
        <f>(VLOOKUP($A143,'[1]data aktuální'!$A$1:$DI$10000,3,0))</f>
        <v>26960401</v>
      </c>
      <c r="C143" s="33" t="str">
        <f>(VLOOKUP($A143,'[1]data aktuální'!$A$1:$DI$10000,7,0))</f>
        <v>Pila Lipůvka s.r.o.</v>
      </c>
      <c r="D143" s="33" t="str">
        <f>IF((VLOOKUP($A143,'[1]data aktuální'!$A$1:$DI$10000,14,0))=0,"",(VLOOKUP($A143,'[1]data aktuální'!$A$1:$DI$10000,14,0)))</f>
        <v/>
      </c>
      <c r="E143" s="34">
        <f>(VLOOKUP($A143,'[1]data aktuální'!$A$1:$DI$10000,22,0))</f>
        <v>4100</v>
      </c>
      <c r="F143" s="34">
        <f>(VLOOKUP($A143,'[1]data aktuální'!$A$1:$DI$10000,23,0))</f>
        <v>4200</v>
      </c>
      <c r="G143" s="34">
        <f>(VLOOKUP($A143,'[1]data aktuální'!$A$1:$DI$10000,24,0))</f>
        <v>4300</v>
      </c>
      <c r="H143" s="35">
        <f>IF((VLOOKUP($A143,'[1]data aktuální'!$A$1:$DI$10000,27,0))=0,"",(VLOOKUP($A143,'[1]data aktuální'!$A$1:$DI$10000,27,0)))</f>
        <v>33</v>
      </c>
      <c r="I143" s="35">
        <f>IF((VLOOKUP($A143,'[1]data aktuální'!$A$1:$DI$10000,28,0))=0,"",(VLOOKUP($A143,'[1]data aktuální'!$A$1:$DI$10000,28,0)))</f>
        <v>30</v>
      </c>
      <c r="J143" s="35" t="str">
        <f>IF((VLOOKUP($A143,'[1]data aktuální'!$A$1:$DI$10000,29,0))=0,"",(VLOOKUP($A143,'[1]data aktuální'!$A$1:$DI$10000,29,0)))</f>
        <v/>
      </c>
      <c r="K143" s="35" t="str">
        <f>IF((VLOOKUP($A143,'[1]data aktuální'!$A$1:$DI$10000,30,0))=0,"",(VLOOKUP($A143,'[1]data aktuální'!$A$1:$DI$10000,30,0)))</f>
        <v/>
      </c>
      <c r="L143" s="35" t="str">
        <f>IF((VLOOKUP($A143,'[1]data aktuální'!$A$1:$DI$10000,32,0))=0,"",(VLOOKUP($A143,'[1]data aktuální'!$A$1:$DI$10000,32,0)))</f>
        <v/>
      </c>
      <c r="M143" s="35">
        <f>IF((VLOOKUP($A143,'[1]data aktuální'!$A$1:$DI$10000,33,0))=0,"",(VLOOKUP($A143,'[1]data aktuální'!$A$1:$DI$10000,33,0)))</f>
        <v>5</v>
      </c>
      <c r="N143" s="35" t="str">
        <f>IF((VLOOKUP($A143,'[1]data aktuální'!$A$1:$DI$10000,34,0))=0,"",(VLOOKUP($A143,'[1]data aktuální'!$A$1:$DI$10000,34,0)))</f>
        <v/>
      </c>
      <c r="O143" s="35" t="str">
        <f>IF((VLOOKUP($A143,'[1]data aktuální'!$A$1:$DI$10000,35,0))=0,"",(VLOOKUP($A143,'[1]data aktuální'!$A$1:$DI$10000,35,0)))</f>
        <v/>
      </c>
      <c r="P143" s="35" t="str">
        <f>IF((VLOOKUP($A143,'[1]data aktuální'!$A$1:$DI$10000,37,0))=0,"",(VLOOKUP($A143,'[1]data aktuální'!$A$1:$DI$10000,37,0)))</f>
        <v/>
      </c>
      <c r="Q143" s="35">
        <f>IF((VLOOKUP($A143,'[1]data aktuální'!$A$1:$DI$10000,38,0))=0,"",(VLOOKUP($A143,'[1]data aktuální'!$A$1:$DI$10000,38,0)))</f>
        <v>10</v>
      </c>
      <c r="R143" s="35" t="str">
        <f>IF((VLOOKUP($A143,'[1]data aktuální'!$A$1:$DI$10000,39,0))=0,"",(VLOOKUP($A143,'[1]data aktuální'!$A$1:$DI$10000,39,0)))</f>
        <v/>
      </c>
      <c r="S143" s="35" t="str">
        <f>IF((VLOOKUP($A143,'[1]data aktuální'!$A$1:$DI$10000,40,0))=0,"",(VLOOKUP($A143,'[1]data aktuální'!$A$1:$DI$10000,40,0)))</f>
        <v/>
      </c>
      <c r="T143" s="35" t="str">
        <f>IF((VLOOKUP($A143,'[1]data aktuální'!$A$1:$DI$10000,42,0))=0,"",(VLOOKUP($A143,'[1]data aktuální'!$A$1:$DI$10000,42,0)))</f>
        <v/>
      </c>
      <c r="U143" s="35">
        <f>IF((VLOOKUP($A143,'[1]data aktuální'!$A$1:$DI$10000,43,0))=0,"",(VLOOKUP($A143,'[1]data aktuální'!$A$1:$DI$10000,43,0)))</f>
        <v>2</v>
      </c>
      <c r="V143" s="35" t="str">
        <f>IF((VLOOKUP($A143,'[1]data aktuální'!$A$1:$DI$10000,44,0))=0,"",(VLOOKUP($A143,'[1]data aktuální'!$A$1:$DI$10000,44,0)))</f>
        <v/>
      </c>
      <c r="W143" s="35" t="str">
        <f>IF((VLOOKUP($A143,'[1]data aktuální'!$A$1:$DI$10000,45,0))=0,"",(VLOOKUP($A143,'[1]data aktuální'!$A$1:$DI$10000,45,0)))</f>
        <v/>
      </c>
      <c r="X143" s="35">
        <f>IF((VLOOKUP($A143,'[1]data aktuální'!$A$1:$DI$10000,47,0))=0,"",(VLOOKUP($A143,'[1]data aktuální'!$A$1:$DI$10000,47,0)))</f>
        <v>5</v>
      </c>
      <c r="Y143" s="35">
        <f>IF((VLOOKUP($A143,'[1]data aktuální'!$A$1:$DI$10000,48,0))=0,"",(VLOOKUP($A143,'[1]data aktuální'!$A$1:$DI$10000,48,0)))</f>
        <v>5</v>
      </c>
      <c r="Z143" s="35" t="str">
        <f>IF((VLOOKUP($A143,'[1]data aktuální'!$A$1:$DI$10000,49,0))=0,"",(VLOOKUP($A143,'[1]data aktuální'!$A$1:$DI$10000,49,0)))</f>
        <v/>
      </c>
      <c r="AA143" s="35" t="str">
        <f>IF((VLOOKUP($A143,'[1]data aktuální'!$A$1:$DI$10000,50,0))=0,"",(VLOOKUP($A143,'[1]data aktuální'!$A$1:$DI$10000,50,0)))</f>
        <v/>
      </c>
      <c r="AB143" s="35" t="str">
        <f>IF((VLOOKUP($A143,'[1]data aktuální'!$A$1:$DI$10000,52,0))=0,"",(VLOOKUP($A143,'[1]data aktuální'!$A$1:$DI$10000,52,0)))</f>
        <v/>
      </c>
      <c r="AC143" s="35" t="str">
        <f>IF((VLOOKUP($A143,'[1]data aktuální'!$A$1:$DI$10000,53,0))=0,"",(VLOOKUP($A143,'[1]data aktuální'!$A$1:$DI$10000,53,0)))</f>
        <v/>
      </c>
      <c r="AD143" s="35" t="str">
        <f>IF((VLOOKUP($A143,'[1]data aktuální'!$A$1:$DI$10000,54,0))=0,"",(VLOOKUP($A143,'[1]data aktuální'!$A$1:$DI$10000,54,0)))</f>
        <v/>
      </c>
      <c r="AE143" s="35" t="str">
        <f>IF((VLOOKUP($A143,'[1]data aktuální'!$A$1:$DI$10000,55,0))=0,"",(VLOOKUP($A143,'[1]data aktuální'!$A$1:$DI$10000,55,0)))</f>
        <v/>
      </c>
      <c r="AF143" s="35">
        <f>IF((VLOOKUP($A143,'[1]data aktuální'!$A$1:$DI$10000,57,0))=0,"",(VLOOKUP($A143,'[1]data aktuální'!$A$1:$DI$10000,57,0)))</f>
        <v>5</v>
      </c>
      <c r="AG143" s="35" t="str">
        <f>IF((VLOOKUP($A143,'[1]data aktuální'!$A$1:$DI$10000,58,0))=0,"",(VLOOKUP($A143,'[1]data aktuální'!$A$1:$DI$10000,58,0)))</f>
        <v/>
      </c>
      <c r="AH143" s="35" t="str">
        <f>IF((VLOOKUP($A143,'[1]data aktuální'!$A$1:$DI$10000,59,0))=0,"",(VLOOKUP($A143,'[1]data aktuální'!$A$1:$DI$10000,59,0)))</f>
        <v/>
      </c>
      <c r="AI143" s="35" t="str">
        <f>IF((VLOOKUP($A143,'[1]data aktuální'!$A$1:$DI$10000,60,0))=0,"",(VLOOKUP($A143,'[1]data aktuální'!$A$1:$DI$10000,60,0)))</f>
        <v/>
      </c>
      <c r="AJ143" s="35" t="str">
        <f>IF((VLOOKUP($A143,'[1]data aktuální'!$A$1:$DI$10000,62,0))=0,"",(VLOOKUP($A143,'[1]data aktuální'!$A$1:$DI$10000,62,0)))</f>
        <v/>
      </c>
      <c r="AK143" s="35">
        <f>IF((VLOOKUP($A143,'[1]data aktuální'!$A$1:$DI$10000,63,0))=0,"",(VLOOKUP($A143,'[1]data aktuální'!$A$1:$DI$10000,63,0)))</f>
        <v>5</v>
      </c>
      <c r="AL143" s="35" t="str">
        <f>IF((VLOOKUP($A143,'[1]data aktuální'!$A$1:$DI$10000,64,0))=0,"",(VLOOKUP($A143,'[1]data aktuální'!$A$1:$DI$10000,64,0)))</f>
        <v/>
      </c>
      <c r="AM143" s="35" t="str">
        <f>IF((VLOOKUP($A143,'[1]data aktuální'!$A$1:$DI$10000,65,0))=0,"",(VLOOKUP($A143,'[1]data aktuální'!$A$1:$DI$10000,65,0)))</f>
        <v/>
      </c>
      <c r="AN143" s="33" t="str">
        <f>VLOOKUP(A143,'[1]data aktuální'!$A$2:$DI$10000,113,0)</f>
        <v>2,5-5 tis.m3</v>
      </c>
    </row>
    <row r="144" spans="1:40" s="36" customFormat="1" x14ac:dyDescent="0.25">
      <c r="A144" s="36">
        <v>156</v>
      </c>
      <c r="B144" s="53" t="str">
        <f>(VLOOKUP($A144,'[1]data aktuální'!$A$1:$DI$10000,3,0))</f>
        <v>62954253</v>
      </c>
      <c r="C144" s="55" t="str">
        <f>(VLOOKUP($A144,'[1]data aktuální'!$A$1:$DI$10000,7,0))</f>
        <v>OMNIP spol. s r.o.</v>
      </c>
      <c r="D144" s="55" t="str">
        <f>IF((VLOOKUP($A144,'[1]data aktuální'!$A$1:$DI$10000,14,0))=0,"",(VLOOKUP($A144,'[1]data aktuální'!$A$1:$DI$10000,14,0)))</f>
        <v/>
      </c>
      <c r="E144" s="57">
        <f>(VLOOKUP($A144,'[1]data aktuální'!$A$1:$DI$10000,22,0))</f>
        <v>4000</v>
      </c>
      <c r="F144" s="57">
        <f>(VLOOKUP($A144,'[1]data aktuální'!$A$1:$DI$10000,23,0))</f>
        <v>4000</v>
      </c>
      <c r="G144" s="57">
        <f>(VLOOKUP($A144,'[1]data aktuální'!$A$1:$DI$10000,24,0))</f>
        <v>4000</v>
      </c>
      <c r="H144" s="59">
        <f>IF((VLOOKUP($A144,'[1]data aktuální'!$A$1:$DI$10000,27,0))=0,"",(VLOOKUP($A144,'[1]data aktuální'!$A$1:$DI$10000,27,0)))</f>
        <v>66</v>
      </c>
      <c r="I144" s="59">
        <f>IF((VLOOKUP($A144,'[1]data aktuální'!$A$1:$DI$10000,28,0))=0,"",(VLOOKUP($A144,'[1]data aktuální'!$A$1:$DI$10000,28,0)))</f>
        <v>3</v>
      </c>
      <c r="J144" s="59">
        <f>IF((VLOOKUP($A144,'[1]data aktuální'!$A$1:$DI$10000,29,0))=0,"",(VLOOKUP($A144,'[1]data aktuální'!$A$1:$DI$10000,29,0)))</f>
        <v>5</v>
      </c>
      <c r="K144" s="59" t="str">
        <f>IF((VLOOKUP($A144,'[1]data aktuální'!$A$1:$DI$10000,30,0))=0,"",(VLOOKUP($A144,'[1]data aktuální'!$A$1:$DI$10000,30,0)))</f>
        <v/>
      </c>
      <c r="L144" s="59">
        <f>IF((VLOOKUP($A144,'[1]data aktuální'!$A$1:$DI$10000,32,0))=0,"",(VLOOKUP($A144,'[1]data aktuální'!$A$1:$DI$10000,32,0)))</f>
        <v>2</v>
      </c>
      <c r="M144" s="59">
        <f>IF((VLOOKUP($A144,'[1]data aktuální'!$A$1:$DI$10000,33,0))=0,"",(VLOOKUP($A144,'[1]data aktuální'!$A$1:$DI$10000,33,0)))</f>
        <v>1</v>
      </c>
      <c r="N144" s="59">
        <f>IF((VLOOKUP($A144,'[1]data aktuální'!$A$1:$DI$10000,34,0))=0,"",(VLOOKUP($A144,'[1]data aktuální'!$A$1:$DI$10000,34,0)))</f>
        <v>10</v>
      </c>
      <c r="O144" s="59" t="str">
        <f>IF((VLOOKUP($A144,'[1]data aktuální'!$A$1:$DI$10000,35,0))=0,"",(VLOOKUP($A144,'[1]data aktuální'!$A$1:$DI$10000,35,0)))</f>
        <v/>
      </c>
      <c r="P144" s="59">
        <f>IF((VLOOKUP($A144,'[1]data aktuální'!$A$1:$DI$10000,37,0))=0,"",(VLOOKUP($A144,'[1]data aktuální'!$A$1:$DI$10000,37,0)))</f>
        <v>5</v>
      </c>
      <c r="Q144" s="59">
        <f>IF((VLOOKUP($A144,'[1]data aktuální'!$A$1:$DI$10000,38,0))=0,"",(VLOOKUP($A144,'[1]data aktuální'!$A$1:$DI$10000,38,0)))</f>
        <v>1</v>
      </c>
      <c r="R144" s="59">
        <f>IF((VLOOKUP($A144,'[1]data aktuální'!$A$1:$DI$10000,39,0))=0,"",(VLOOKUP($A144,'[1]data aktuální'!$A$1:$DI$10000,39,0)))</f>
        <v>2</v>
      </c>
      <c r="S144" s="59" t="str">
        <f>IF((VLOOKUP($A144,'[1]data aktuální'!$A$1:$DI$10000,40,0))=0,"",(VLOOKUP($A144,'[1]data aktuální'!$A$1:$DI$10000,40,0)))</f>
        <v/>
      </c>
      <c r="T144" s="59">
        <f>IF((VLOOKUP($A144,'[1]data aktuální'!$A$1:$DI$10000,42,0))=0,"",(VLOOKUP($A144,'[1]data aktuální'!$A$1:$DI$10000,42,0)))</f>
        <v>1</v>
      </c>
      <c r="U144" s="59">
        <f>IF((VLOOKUP($A144,'[1]data aktuální'!$A$1:$DI$10000,43,0))=0,"",(VLOOKUP($A144,'[1]data aktuální'!$A$1:$DI$10000,43,0)))</f>
        <v>2</v>
      </c>
      <c r="V144" s="59">
        <f>IF((VLOOKUP($A144,'[1]data aktuální'!$A$1:$DI$10000,44,0))=0,"",(VLOOKUP($A144,'[1]data aktuální'!$A$1:$DI$10000,44,0)))</f>
        <v>1</v>
      </c>
      <c r="W144" s="59" t="str">
        <f>IF((VLOOKUP($A144,'[1]data aktuální'!$A$1:$DI$10000,45,0))=0,"",(VLOOKUP($A144,'[1]data aktuální'!$A$1:$DI$10000,45,0)))</f>
        <v/>
      </c>
      <c r="X144" s="59">
        <f>IF((VLOOKUP($A144,'[1]data aktuální'!$A$1:$DI$10000,47,0))=0,"",(VLOOKUP($A144,'[1]data aktuální'!$A$1:$DI$10000,47,0)))</f>
        <v>1</v>
      </c>
      <c r="Y144" s="59" t="str">
        <f>IF((VLOOKUP($A144,'[1]data aktuální'!$A$1:$DI$10000,48,0))=0,"",(VLOOKUP($A144,'[1]data aktuální'!$A$1:$DI$10000,48,0)))</f>
        <v/>
      </c>
      <c r="Z144" s="59" t="str">
        <f>IF((VLOOKUP($A144,'[1]data aktuální'!$A$1:$DI$10000,49,0))=0,"",(VLOOKUP($A144,'[1]data aktuální'!$A$1:$DI$10000,49,0)))</f>
        <v/>
      </c>
      <c r="AA144" s="59" t="str">
        <f>IF((VLOOKUP($A144,'[1]data aktuální'!$A$1:$DI$10000,50,0))=0,"",(VLOOKUP($A144,'[1]data aktuální'!$A$1:$DI$10000,50,0)))</f>
        <v/>
      </c>
      <c r="AB144" s="59" t="str">
        <f>IF((VLOOKUP($A144,'[1]data aktuální'!$A$1:$DI$10000,52,0))=0,"",(VLOOKUP($A144,'[1]data aktuální'!$A$1:$DI$10000,52,0)))</f>
        <v/>
      </c>
      <c r="AC144" s="59" t="str">
        <f>IF((VLOOKUP($A144,'[1]data aktuální'!$A$1:$DI$10000,53,0))=0,"",(VLOOKUP($A144,'[1]data aktuální'!$A$1:$DI$10000,53,0)))</f>
        <v/>
      </c>
      <c r="AD144" s="59" t="str">
        <f>IF((VLOOKUP($A144,'[1]data aktuální'!$A$1:$DI$10000,54,0))=0,"",(VLOOKUP($A144,'[1]data aktuální'!$A$1:$DI$10000,54,0)))</f>
        <v/>
      </c>
      <c r="AE144" s="59" t="str">
        <f>IF((VLOOKUP($A144,'[1]data aktuální'!$A$1:$DI$10000,55,0))=0,"",(VLOOKUP($A144,'[1]data aktuální'!$A$1:$DI$10000,55,0)))</f>
        <v/>
      </c>
      <c r="AF144" s="59" t="str">
        <f>IF((VLOOKUP($A144,'[1]data aktuální'!$A$1:$DI$10000,57,0))=0,"",(VLOOKUP($A144,'[1]data aktuální'!$A$1:$DI$10000,57,0)))</f>
        <v/>
      </c>
      <c r="AG144" s="59" t="str">
        <f>IF((VLOOKUP($A144,'[1]data aktuální'!$A$1:$DI$10000,58,0))=0,"",(VLOOKUP($A144,'[1]data aktuální'!$A$1:$DI$10000,58,0)))</f>
        <v/>
      </c>
      <c r="AH144" s="59" t="str">
        <f>IF((VLOOKUP($A144,'[1]data aktuální'!$A$1:$DI$10000,59,0))=0,"",(VLOOKUP($A144,'[1]data aktuální'!$A$1:$DI$10000,59,0)))</f>
        <v/>
      </c>
      <c r="AI144" s="59" t="str">
        <f>IF((VLOOKUP($A144,'[1]data aktuální'!$A$1:$DI$10000,60,0))=0,"",(VLOOKUP($A144,'[1]data aktuální'!$A$1:$DI$10000,60,0)))</f>
        <v/>
      </c>
      <c r="AJ144" s="59" t="str">
        <f>IF((VLOOKUP($A144,'[1]data aktuální'!$A$1:$DI$10000,62,0))=0,"",(VLOOKUP($A144,'[1]data aktuální'!$A$1:$DI$10000,62,0)))</f>
        <v/>
      </c>
      <c r="AK144" s="59" t="str">
        <f>IF((VLOOKUP($A144,'[1]data aktuální'!$A$1:$DI$10000,63,0))=0,"",(VLOOKUP($A144,'[1]data aktuální'!$A$1:$DI$10000,63,0)))</f>
        <v/>
      </c>
      <c r="AL144" s="59" t="str">
        <f>IF((VLOOKUP($A144,'[1]data aktuální'!$A$1:$DI$10000,64,0))=0,"",(VLOOKUP($A144,'[1]data aktuální'!$A$1:$DI$10000,64,0)))</f>
        <v/>
      </c>
      <c r="AM144" s="59" t="str">
        <f>IF((VLOOKUP($A144,'[1]data aktuální'!$A$1:$DI$10000,65,0))=0,"",(VLOOKUP($A144,'[1]data aktuální'!$A$1:$DI$10000,65,0)))</f>
        <v/>
      </c>
      <c r="AN144" s="55" t="str">
        <f>VLOOKUP(A144,'[1]data aktuální'!$A$2:$DI$10000,113,0)</f>
        <v>2,5-5 tis.m3</v>
      </c>
    </row>
    <row r="145" spans="1:40" x14ac:dyDescent="0.25">
      <c r="A145">
        <v>469</v>
      </c>
      <c r="B145" s="54" t="str">
        <f>(VLOOKUP($A145,'[1]data aktuální'!$A$1:$DI$10000,3,0))</f>
        <v>64249069</v>
      </c>
      <c r="C145" s="56" t="str">
        <f>(VLOOKUP($A145,'[1]data aktuální'!$A$1:$DI$10000,7,0))</f>
        <v>Ing. Zbyněk Doleček</v>
      </c>
      <c r="D145" s="56" t="str">
        <f>IF((VLOOKUP($A145,'[1]data aktuální'!$A$1:$DI$10000,14,0))=0,"",(VLOOKUP($A145,'[1]data aktuální'!$A$1:$DI$10000,14,0)))</f>
        <v/>
      </c>
      <c r="E145" s="58">
        <f>(VLOOKUP($A145,'[1]data aktuální'!$A$1:$DI$10000,22,0))</f>
        <v>7000</v>
      </c>
      <c r="F145" s="58">
        <f>(VLOOKUP($A145,'[1]data aktuální'!$A$1:$DI$10000,23,0))</f>
        <v>5000</v>
      </c>
      <c r="G145" s="58">
        <f>(VLOOKUP($A145,'[1]data aktuální'!$A$1:$DI$10000,24,0))</f>
        <v>4000</v>
      </c>
      <c r="H145" s="60">
        <f>IF((VLOOKUP($A145,'[1]data aktuální'!$A$1:$DI$10000,27,0))=0,"",(VLOOKUP($A145,'[1]data aktuální'!$A$1:$DI$10000,27,0)))</f>
        <v>35</v>
      </c>
      <c r="I145" s="60">
        <f>IF((VLOOKUP($A145,'[1]data aktuální'!$A$1:$DI$10000,28,0))=0,"",(VLOOKUP($A145,'[1]data aktuální'!$A$1:$DI$10000,28,0)))</f>
        <v>5</v>
      </c>
      <c r="J145" s="60" t="str">
        <f>IF((VLOOKUP($A145,'[1]data aktuální'!$A$1:$DI$10000,29,0))=0,"",(VLOOKUP($A145,'[1]data aktuální'!$A$1:$DI$10000,29,0)))</f>
        <v/>
      </c>
      <c r="K145" s="60" t="str">
        <f>IF((VLOOKUP($A145,'[1]data aktuální'!$A$1:$DI$10000,30,0))=0,"",(VLOOKUP($A145,'[1]data aktuální'!$A$1:$DI$10000,30,0)))</f>
        <v/>
      </c>
      <c r="L145" s="60" t="str">
        <f>IF((VLOOKUP($A145,'[1]data aktuální'!$A$1:$DI$10000,32,0))=0,"",(VLOOKUP($A145,'[1]data aktuální'!$A$1:$DI$10000,32,0)))</f>
        <v/>
      </c>
      <c r="M145" s="60" t="str">
        <f>IF((VLOOKUP($A145,'[1]data aktuální'!$A$1:$DI$10000,33,0))=0,"",(VLOOKUP($A145,'[1]data aktuální'!$A$1:$DI$10000,33,0)))</f>
        <v/>
      </c>
      <c r="N145" s="60" t="str">
        <f>IF((VLOOKUP($A145,'[1]data aktuální'!$A$1:$DI$10000,34,0))=0,"",(VLOOKUP($A145,'[1]data aktuální'!$A$1:$DI$10000,34,0)))</f>
        <v/>
      </c>
      <c r="O145" s="60" t="str">
        <f>IF((VLOOKUP($A145,'[1]data aktuální'!$A$1:$DI$10000,35,0))=0,"",(VLOOKUP($A145,'[1]data aktuální'!$A$1:$DI$10000,35,0)))</f>
        <v/>
      </c>
      <c r="P145" s="60">
        <f>IF((VLOOKUP($A145,'[1]data aktuální'!$A$1:$DI$10000,37,0))=0,"",(VLOOKUP($A145,'[1]data aktuální'!$A$1:$DI$10000,37,0)))</f>
        <v>5</v>
      </c>
      <c r="Q145" s="60" t="str">
        <f>IF((VLOOKUP($A145,'[1]data aktuální'!$A$1:$DI$10000,38,0))=0,"",(VLOOKUP($A145,'[1]data aktuální'!$A$1:$DI$10000,38,0)))</f>
        <v/>
      </c>
      <c r="R145" s="60" t="str">
        <f>IF((VLOOKUP($A145,'[1]data aktuální'!$A$1:$DI$10000,39,0))=0,"",(VLOOKUP($A145,'[1]data aktuální'!$A$1:$DI$10000,39,0)))</f>
        <v/>
      </c>
      <c r="S145" s="60" t="str">
        <f>IF((VLOOKUP($A145,'[1]data aktuální'!$A$1:$DI$10000,40,0))=0,"",(VLOOKUP($A145,'[1]data aktuální'!$A$1:$DI$10000,40,0)))</f>
        <v/>
      </c>
      <c r="T145" s="60">
        <f>IF((VLOOKUP($A145,'[1]data aktuální'!$A$1:$DI$10000,42,0))=0,"",(VLOOKUP($A145,'[1]data aktuální'!$A$1:$DI$10000,42,0)))</f>
        <v>20</v>
      </c>
      <c r="U145" s="60">
        <f>IF((VLOOKUP($A145,'[1]data aktuální'!$A$1:$DI$10000,43,0))=0,"",(VLOOKUP($A145,'[1]data aktuální'!$A$1:$DI$10000,43,0)))</f>
        <v>5</v>
      </c>
      <c r="V145" s="60" t="str">
        <f>IF((VLOOKUP($A145,'[1]data aktuální'!$A$1:$DI$10000,44,0))=0,"",(VLOOKUP($A145,'[1]data aktuální'!$A$1:$DI$10000,44,0)))</f>
        <v/>
      </c>
      <c r="W145" s="60" t="str">
        <f>IF((VLOOKUP($A145,'[1]data aktuální'!$A$1:$DI$10000,45,0))=0,"",(VLOOKUP($A145,'[1]data aktuální'!$A$1:$DI$10000,45,0)))</f>
        <v/>
      </c>
      <c r="X145" s="60">
        <f>IF((VLOOKUP($A145,'[1]data aktuální'!$A$1:$DI$10000,47,0))=0,"",(VLOOKUP($A145,'[1]data aktuální'!$A$1:$DI$10000,47,0)))</f>
        <v>10</v>
      </c>
      <c r="Y145" s="60">
        <f>IF((VLOOKUP($A145,'[1]data aktuální'!$A$1:$DI$10000,48,0))=0,"",(VLOOKUP($A145,'[1]data aktuální'!$A$1:$DI$10000,48,0)))</f>
        <v>5</v>
      </c>
      <c r="Z145" s="60" t="str">
        <f>IF((VLOOKUP($A145,'[1]data aktuální'!$A$1:$DI$10000,49,0))=0,"",(VLOOKUP($A145,'[1]data aktuální'!$A$1:$DI$10000,49,0)))</f>
        <v/>
      </c>
      <c r="AA145" s="60" t="str">
        <f>IF((VLOOKUP($A145,'[1]data aktuální'!$A$1:$DI$10000,50,0))=0,"",(VLOOKUP($A145,'[1]data aktuální'!$A$1:$DI$10000,50,0)))</f>
        <v/>
      </c>
      <c r="AB145" s="60">
        <f>IF((VLOOKUP($A145,'[1]data aktuální'!$A$1:$DI$10000,52,0))=0,"",(VLOOKUP($A145,'[1]data aktuální'!$A$1:$DI$10000,52,0)))</f>
        <v>5</v>
      </c>
      <c r="AC145" s="60" t="str">
        <f>IF((VLOOKUP($A145,'[1]data aktuální'!$A$1:$DI$10000,53,0))=0,"",(VLOOKUP($A145,'[1]data aktuální'!$A$1:$DI$10000,53,0)))</f>
        <v/>
      </c>
      <c r="AD145" s="60" t="str">
        <f>IF((VLOOKUP($A145,'[1]data aktuální'!$A$1:$DI$10000,54,0))=0,"",(VLOOKUP($A145,'[1]data aktuální'!$A$1:$DI$10000,54,0)))</f>
        <v/>
      </c>
      <c r="AE145" s="60" t="str">
        <f>IF((VLOOKUP($A145,'[1]data aktuální'!$A$1:$DI$10000,55,0))=0,"",(VLOOKUP($A145,'[1]data aktuální'!$A$1:$DI$10000,55,0)))</f>
        <v/>
      </c>
      <c r="AF145" s="60" t="str">
        <f>IF((VLOOKUP($A145,'[1]data aktuální'!$A$1:$DI$10000,57,0))=0,"",(VLOOKUP($A145,'[1]data aktuální'!$A$1:$DI$10000,57,0)))</f>
        <v/>
      </c>
      <c r="AG145" s="60" t="str">
        <f>IF((VLOOKUP($A145,'[1]data aktuální'!$A$1:$DI$10000,58,0))=0,"",(VLOOKUP($A145,'[1]data aktuální'!$A$1:$DI$10000,58,0)))</f>
        <v/>
      </c>
      <c r="AH145" s="60" t="str">
        <f>IF((VLOOKUP($A145,'[1]data aktuální'!$A$1:$DI$10000,59,0))=0,"",(VLOOKUP($A145,'[1]data aktuální'!$A$1:$DI$10000,59,0)))</f>
        <v/>
      </c>
      <c r="AI145" s="60" t="str">
        <f>IF((VLOOKUP($A145,'[1]data aktuální'!$A$1:$DI$10000,60,0))=0,"",(VLOOKUP($A145,'[1]data aktuální'!$A$1:$DI$10000,60,0)))</f>
        <v/>
      </c>
      <c r="AJ145" s="60">
        <f>IF((VLOOKUP($A145,'[1]data aktuální'!$A$1:$DI$10000,62,0))=0,"",(VLOOKUP($A145,'[1]data aktuální'!$A$1:$DI$10000,62,0)))</f>
        <v>10</v>
      </c>
      <c r="AK145" s="60" t="str">
        <f>IF((VLOOKUP($A145,'[1]data aktuální'!$A$1:$DI$10000,63,0))=0,"",(VLOOKUP($A145,'[1]data aktuální'!$A$1:$DI$10000,63,0)))</f>
        <v/>
      </c>
      <c r="AL145" s="60" t="str">
        <f>IF((VLOOKUP($A145,'[1]data aktuální'!$A$1:$DI$10000,64,0))=0,"",(VLOOKUP($A145,'[1]data aktuální'!$A$1:$DI$10000,64,0)))</f>
        <v/>
      </c>
      <c r="AM145" s="60" t="str">
        <f>IF((VLOOKUP($A145,'[1]data aktuální'!$A$1:$DI$10000,65,0))=0,"",(VLOOKUP($A145,'[1]data aktuální'!$A$1:$DI$10000,65,0)))</f>
        <v/>
      </c>
      <c r="AN145" s="56" t="str">
        <f>VLOOKUP(A145,'[1]data aktuální'!$A$2:$DI$10000,113,0)</f>
        <v>2,5-5 tis.m3</v>
      </c>
    </row>
    <row r="146" spans="1:40" s="36" customFormat="1" x14ac:dyDescent="0.25">
      <c r="A146" s="36">
        <v>443</v>
      </c>
      <c r="B146" s="51" t="str">
        <f>(VLOOKUP($A146,'[1]data aktuální'!$A$1:$DI$10000,3,0))</f>
        <v>29266351</v>
      </c>
      <c r="C146" s="38" t="str">
        <f>(VLOOKUP($A146,'[1]data aktuální'!$A$1:$DI$10000,7,0))</f>
        <v>Dřevovýroba Prokš, s.r.o.</v>
      </c>
      <c r="D146" s="38" t="str">
        <f>IF((VLOOKUP($A146,'[1]data aktuální'!$A$1:$DI$10000,14,0))=0,"",(VLOOKUP($A146,'[1]data aktuální'!$A$1:$DI$10000,14,0)))</f>
        <v/>
      </c>
      <c r="E146" s="39">
        <f>(VLOOKUP($A146,'[1]data aktuální'!$A$1:$DI$10000,22,0))</f>
        <v>4343</v>
      </c>
      <c r="F146" s="39">
        <f>(VLOOKUP($A146,'[1]data aktuální'!$A$1:$DI$10000,23,0))</f>
        <v>3670</v>
      </c>
      <c r="G146" s="39">
        <f>(VLOOKUP($A146,'[1]data aktuální'!$A$1:$DI$10000,24,0))</f>
        <v>3907</v>
      </c>
      <c r="H146" s="40">
        <f>IF((VLOOKUP($A146,'[1]data aktuální'!$A$1:$DI$10000,27,0))=0,"",(VLOOKUP($A146,'[1]data aktuální'!$A$1:$DI$10000,27,0)))</f>
        <v>30</v>
      </c>
      <c r="I146" s="40">
        <f>IF((VLOOKUP($A146,'[1]data aktuální'!$A$1:$DI$10000,28,0))=0,"",(VLOOKUP($A146,'[1]data aktuální'!$A$1:$DI$10000,28,0)))</f>
        <v>40</v>
      </c>
      <c r="J146" s="40" t="str">
        <f>IF((VLOOKUP($A146,'[1]data aktuální'!$A$1:$DI$10000,29,0))=0,"",(VLOOKUP($A146,'[1]data aktuální'!$A$1:$DI$10000,29,0)))</f>
        <v/>
      </c>
      <c r="K146" s="40" t="str">
        <f>IF((VLOOKUP($A146,'[1]data aktuální'!$A$1:$DI$10000,30,0))=0,"",(VLOOKUP($A146,'[1]data aktuální'!$A$1:$DI$10000,30,0)))</f>
        <v/>
      </c>
      <c r="L146" s="40">
        <f>IF((VLOOKUP($A146,'[1]data aktuální'!$A$1:$DI$10000,32,0))=0,"",(VLOOKUP($A146,'[1]data aktuální'!$A$1:$DI$10000,32,0)))</f>
        <v>30</v>
      </c>
      <c r="M146" s="40" t="str">
        <f>IF((VLOOKUP($A146,'[1]data aktuální'!$A$1:$DI$10000,33,0))=0,"",(VLOOKUP($A146,'[1]data aktuální'!$A$1:$DI$10000,33,0)))</f>
        <v/>
      </c>
      <c r="N146" s="40" t="str">
        <f>IF((VLOOKUP($A146,'[1]data aktuální'!$A$1:$DI$10000,34,0))=0,"",(VLOOKUP($A146,'[1]data aktuální'!$A$1:$DI$10000,34,0)))</f>
        <v/>
      </c>
      <c r="O146" s="40" t="str">
        <f>IF((VLOOKUP($A146,'[1]data aktuální'!$A$1:$DI$10000,35,0))=0,"",(VLOOKUP($A146,'[1]data aktuální'!$A$1:$DI$10000,35,0)))</f>
        <v/>
      </c>
      <c r="P146" s="40" t="str">
        <f>IF((VLOOKUP($A146,'[1]data aktuální'!$A$1:$DI$10000,37,0))=0,"",(VLOOKUP($A146,'[1]data aktuální'!$A$1:$DI$10000,37,0)))</f>
        <v/>
      </c>
      <c r="Q146" s="40" t="str">
        <f>IF((VLOOKUP($A146,'[1]data aktuální'!$A$1:$DI$10000,38,0))=0,"",(VLOOKUP($A146,'[1]data aktuální'!$A$1:$DI$10000,38,0)))</f>
        <v/>
      </c>
      <c r="R146" s="40" t="str">
        <f>IF((VLOOKUP($A146,'[1]data aktuální'!$A$1:$DI$10000,39,0))=0,"",(VLOOKUP($A146,'[1]data aktuální'!$A$1:$DI$10000,39,0)))</f>
        <v/>
      </c>
      <c r="S146" s="40" t="str">
        <f>IF((VLOOKUP($A146,'[1]data aktuální'!$A$1:$DI$10000,40,0))=0,"",(VLOOKUP($A146,'[1]data aktuální'!$A$1:$DI$10000,40,0)))</f>
        <v/>
      </c>
      <c r="T146" s="40" t="str">
        <f>IF((VLOOKUP($A146,'[1]data aktuální'!$A$1:$DI$10000,42,0))=0,"",(VLOOKUP($A146,'[1]data aktuální'!$A$1:$DI$10000,42,0)))</f>
        <v/>
      </c>
      <c r="U146" s="40" t="str">
        <f>IF((VLOOKUP($A146,'[1]data aktuální'!$A$1:$DI$10000,43,0))=0,"",(VLOOKUP($A146,'[1]data aktuální'!$A$1:$DI$10000,43,0)))</f>
        <v/>
      </c>
      <c r="V146" s="40" t="str">
        <f>IF((VLOOKUP($A146,'[1]data aktuální'!$A$1:$DI$10000,44,0))=0,"",(VLOOKUP($A146,'[1]data aktuální'!$A$1:$DI$10000,44,0)))</f>
        <v/>
      </c>
      <c r="W146" s="40" t="str">
        <f>IF((VLOOKUP($A146,'[1]data aktuální'!$A$1:$DI$10000,45,0))=0,"",(VLOOKUP($A146,'[1]data aktuální'!$A$1:$DI$10000,45,0)))</f>
        <v/>
      </c>
      <c r="X146" s="40" t="str">
        <f>IF((VLOOKUP($A146,'[1]data aktuální'!$A$1:$DI$10000,47,0))=0,"",(VLOOKUP($A146,'[1]data aktuální'!$A$1:$DI$10000,47,0)))</f>
        <v/>
      </c>
      <c r="Y146" s="40" t="str">
        <f>IF((VLOOKUP($A146,'[1]data aktuální'!$A$1:$DI$10000,48,0))=0,"",(VLOOKUP($A146,'[1]data aktuální'!$A$1:$DI$10000,48,0)))</f>
        <v/>
      </c>
      <c r="Z146" s="40" t="str">
        <f>IF((VLOOKUP($A146,'[1]data aktuální'!$A$1:$DI$10000,49,0))=0,"",(VLOOKUP($A146,'[1]data aktuální'!$A$1:$DI$10000,49,0)))</f>
        <v/>
      </c>
      <c r="AA146" s="40" t="str">
        <f>IF((VLOOKUP($A146,'[1]data aktuální'!$A$1:$DI$10000,50,0))=0,"",(VLOOKUP($A146,'[1]data aktuální'!$A$1:$DI$10000,50,0)))</f>
        <v/>
      </c>
      <c r="AB146" s="40" t="str">
        <f>IF((VLOOKUP($A146,'[1]data aktuální'!$A$1:$DI$10000,52,0))=0,"",(VLOOKUP($A146,'[1]data aktuální'!$A$1:$DI$10000,52,0)))</f>
        <v/>
      </c>
      <c r="AC146" s="40" t="str">
        <f>IF((VLOOKUP($A146,'[1]data aktuální'!$A$1:$DI$10000,53,0))=0,"",(VLOOKUP($A146,'[1]data aktuální'!$A$1:$DI$10000,53,0)))</f>
        <v/>
      </c>
      <c r="AD146" s="40" t="str">
        <f>IF((VLOOKUP($A146,'[1]data aktuální'!$A$1:$DI$10000,54,0))=0,"",(VLOOKUP($A146,'[1]data aktuální'!$A$1:$DI$10000,54,0)))</f>
        <v/>
      </c>
      <c r="AE146" s="40" t="str">
        <f>IF((VLOOKUP($A146,'[1]data aktuální'!$A$1:$DI$10000,55,0))=0,"",(VLOOKUP($A146,'[1]data aktuální'!$A$1:$DI$10000,55,0)))</f>
        <v/>
      </c>
      <c r="AF146" s="40" t="str">
        <f>IF((VLOOKUP($A146,'[1]data aktuální'!$A$1:$DI$10000,57,0))=0,"",(VLOOKUP($A146,'[1]data aktuální'!$A$1:$DI$10000,57,0)))</f>
        <v/>
      </c>
      <c r="AG146" s="40" t="str">
        <f>IF((VLOOKUP($A146,'[1]data aktuální'!$A$1:$DI$10000,58,0))=0,"",(VLOOKUP($A146,'[1]data aktuální'!$A$1:$DI$10000,58,0)))</f>
        <v/>
      </c>
      <c r="AH146" s="40" t="str">
        <f>IF((VLOOKUP($A146,'[1]data aktuální'!$A$1:$DI$10000,59,0))=0,"",(VLOOKUP($A146,'[1]data aktuální'!$A$1:$DI$10000,59,0)))</f>
        <v/>
      </c>
      <c r="AI146" s="40" t="str">
        <f>IF((VLOOKUP($A146,'[1]data aktuální'!$A$1:$DI$10000,60,0))=0,"",(VLOOKUP($A146,'[1]data aktuální'!$A$1:$DI$10000,60,0)))</f>
        <v/>
      </c>
      <c r="AJ146" s="40" t="str">
        <f>IF((VLOOKUP($A146,'[1]data aktuální'!$A$1:$DI$10000,62,0))=0,"",(VLOOKUP($A146,'[1]data aktuální'!$A$1:$DI$10000,62,0)))</f>
        <v/>
      </c>
      <c r="AK146" s="40" t="str">
        <f>IF((VLOOKUP($A146,'[1]data aktuální'!$A$1:$DI$10000,63,0))=0,"",(VLOOKUP($A146,'[1]data aktuální'!$A$1:$DI$10000,63,0)))</f>
        <v/>
      </c>
      <c r="AL146" s="40" t="str">
        <f>IF((VLOOKUP($A146,'[1]data aktuální'!$A$1:$DI$10000,64,0))=0,"",(VLOOKUP($A146,'[1]data aktuální'!$A$1:$DI$10000,64,0)))</f>
        <v/>
      </c>
      <c r="AM146" s="40" t="str">
        <f>IF((VLOOKUP($A146,'[1]data aktuální'!$A$1:$DI$10000,65,0))=0,"",(VLOOKUP($A146,'[1]data aktuální'!$A$1:$DI$10000,65,0)))</f>
        <v/>
      </c>
      <c r="AN146" s="38" t="str">
        <f>VLOOKUP(A146,'[1]data aktuální'!$A$2:$DI$10000,113,0)</f>
        <v>2,5-5 tis.m3</v>
      </c>
    </row>
    <row r="147" spans="1:40" x14ac:dyDescent="0.25">
      <c r="A147" s="74">
        <v>521</v>
      </c>
      <c r="B147" s="52" t="str">
        <f>(VLOOKUP($A147,'[1]data aktuální'!$A$1:$DI$10000,3,0))</f>
        <v>06279198</v>
      </c>
      <c r="C147" s="33" t="str">
        <f>(VLOOKUP($A147,'[1]data aktuální'!$A$1:$DI$10000,7,0))</f>
        <v>Pila Hošek s.r.o.</v>
      </c>
      <c r="D147" s="33" t="str">
        <f>IF((VLOOKUP($A147,'[1]data aktuální'!$A$1:$DI$10000,14,0))=0,"",(VLOOKUP($A147,'[1]data aktuální'!$A$1:$DI$10000,14,0)))</f>
        <v/>
      </c>
      <c r="E147" s="34">
        <f>(VLOOKUP($A147,'[1]data aktuální'!$A$1:$DI$10000,22,0))</f>
        <v>3800</v>
      </c>
      <c r="F147" s="34">
        <f>(VLOOKUP($A147,'[1]data aktuální'!$A$1:$DI$10000,23,0))</f>
        <v>4000</v>
      </c>
      <c r="G147" s="34">
        <f>(VLOOKUP($A147,'[1]data aktuální'!$A$1:$DI$10000,24,0))</f>
        <v>3800</v>
      </c>
      <c r="H147" s="35">
        <f>IF((VLOOKUP($A147,'[1]data aktuální'!$A$1:$DI$10000,27,0))=0,"",(VLOOKUP($A147,'[1]data aktuální'!$A$1:$DI$10000,27,0)))</f>
        <v>5</v>
      </c>
      <c r="I147" s="35">
        <f>IF((VLOOKUP($A147,'[1]data aktuální'!$A$1:$DI$10000,28,0))=0,"",(VLOOKUP($A147,'[1]data aktuální'!$A$1:$DI$10000,28,0)))</f>
        <v>5</v>
      </c>
      <c r="J147" s="35" t="str">
        <f>IF((VLOOKUP($A147,'[1]data aktuální'!$A$1:$DI$10000,29,0))=0,"",(VLOOKUP($A147,'[1]data aktuální'!$A$1:$DI$10000,29,0)))</f>
        <v/>
      </c>
      <c r="K147" s="35" t="str">
        <f>IF((VLOOKUP($A147,'[1]data aktuální'!$A$1:$DI$10000,30,0))=0,"",(VLOOKUP($A147,'[1]data aktuální'!$A$1:$DI$10000,30,0)))</f>
        <v/>
      </c>
      <c r="L147" s="35" t="str">
        <f>IF((VLOOKUP($A147,'[1]data aktuální'!$A$1:$DI$10000,32,0))=0,"",(VLOOKUP($A147,'[1]data aktuální'!$A$1:$DI$10000,32,0)))</f>
        <v/>
      </c>
      <c r="M147" s="35" t="str">
        <f>IF((VLOOKUP($A147,'[1]data aktuální'!$A$1:$DI$10000,33,0))=0,"",(VLOOKUP($A147,'[1]data aktuální'!$A$1:$DI$10000,33,0)))</f>
        <v/>
      </c>
      <c r="N147" s="35" t="str">
        <f>IF((VLOOKUP($A147,'[1]data aktuální'!$A$1:$DI$10000,34,0))=0,"",(VLOOKUP($A147,'[1]data aktuální'!$A$1:$DI$10000,34,0)))</f>
        <v/>
      </c>
      <c r="O147" s="35" t="str">
        <f>IF((VLOOKUP($A147,'[1]data aktuální'!$A$1:$DI$10000,35,0))=0,"",(VLOOKUP($A147,'[1]data aktuální'!$A$1:$DI$10000,35,0)))</f>
        <v/>
      </c>
      <c r="P147" s="35" t="str">
        <f>IF((VLOOKUP($A147,'[1]data aktuální'!$A$1:$DI$10000,37,0))=0,"",(VLOOKUP($A147,'[1]data aktuální'!$A$1:$DI$10000,37,0)))</f>
        <v/>
      </c>
      <c r="Q147" s="35" t="str">
        <f>IF((VLOOKUP($A147,'[1]data aktuální'!$A$1:$DI$10000,38,0))=0,"",(VLOOKUP($A147,'[1]data aktuální'!$A$1:$DI$10000,38,0)))</f>
        <v/>
      </c>
      <c r="R147" s="35" t="str">
        <f>IF((VLOOKUP($A147,'[1]data aktuální'!$A$1:$DI$10000,39,0))=0,"",(VLOOKUP($A147,'[1]data aktuální'!$A$1:$DI$10000,39,0)))</f>
        <v/>
      </c>
      <c r="S147" s="35" t="str">
        <f>IF((VLOOKUP($A147,'[1]data aktuální'!$A$1:$DI$10000,40,0))=0,"",(VLOOKUP($A147,'[1]data aktuální'!$A$1:$DI$10000,40,0)))</f>
        <v/>
      </c>
      <c r="T147" s="35" t="str">
        <f>IF((VLOOKUP($A147,'[1]data aktuální'!$A$1:$DI$10000,42,0))=0,"",(VLOOKUP($A147,'[1]data aktuální'!$A$1:$DI$10000,42,0)))</f>
        <v/>
      </c>
      <c r="U147" s="35" t="str">
        <f>IF((VLOOKUP($A147,'[1]data aktuální'!$A$1:$DI$10000,43,0))=0,"",(VLOOKUP($A147,'[1]data aktuální'!$A$1:$DI$10000,43,0)))</f>
        <v/>
      </c>
      <c r="V147" s="35" t="str">
        <f>IF((VLOOKUP($A147,'[1]data aktuální'!$A$1:$DI$10000,44,0))=0,"",(VLOOKUP($A147,'[1]data aktuální'!$A$1:$DI$10000,44,0)))</f>
        <v/>
      </c>
      <c r="W147" s="35" t="str">
        <f>IF((VLOOKUP($A147,'[1]data aktuální'!$A$1:$DI$10000,45,0))=0,"",(VLOOKUP($A147,'[1]data aktuální'!$A$1:$DI$10000,45,0)))</f>
        <v/>
      </c>
      <c r="X147" s="35">
        <f>IF((VLOOKUP($A147,'[1]data aktuální'!$A$1:$DI$10000,47,0))=0,"",(VLOOKUP($A147,'[1]data aktuální'!$A$1:$DI$10000,47,0)))</f>
        <v>10</v>
      </c>
      <c r="Y147" s="35">
        <f>IF((VLOOKUP($A147,'[1]data aktuální'!$A$1:$DI$10000,48,0))=0,"",(VLOOKUP($A147,'[1]data aktuální'!$A$1:$DI$10000,48,0)))</f>
        <v>10</v>
      </c>
      <c r="Z147" s="35" t="str">
        <f>IF((VLOOKUP($A147,'[1]data aktuální'!$A$1:$DI$10000,49,0))=0,"",(VLOOKUP($A147,'[1]data aktuální'!$A$1:$DI$10000,49,0)))</f>
        <v/>
      </c>
      <c r="AA147" s="35" t="str">
        <f>IF((VLOOKUP($A147,'[1]data aktuální'!$A$1:$DI$10000,50,0))=0,"",(VLOOKUP($A147,'[1]data aktuální'!$A$1:$DI$10000,50,0)))</f>
        <v/>
      </c>
      <c r="AB147" s="35" t="str">
        <f>IF((VLOOKUP($A147,'[1]data aktuální'!$A$1:$DI$10000,52,0))=0,"",(VLOOKUP($A147,'[1]data aktuální'!$A$1:$DI$10000,52,0)))</f>
        <v/>
      </c>
      <c r="AC147" s="35" t="str">
        <f>IF((VLOOKUP($A147,'[1]data aktuální'!$A$1:$DI$10000,53,0))=0,"",(VLOOKUP($A147,'[1]data aktuální'!$A$1:$DI$10000,53,0)))</f>
        <v/>
      </c>
      <c r="AD147" s="35" t="str">
        <f>IF((VLOOKUP($A147,'[1]data aktuální'!$A$1:$DI$10000,54,0))=0,"",(VLOOKUP($A147,'[1]data aktuální'!$A$1:$DI$10000,54,0)))</f>
        <v/>
      </c>
      <c r="AE147" s="35" t="str">
        <f>IF((VLOOKUP($A147,'[1]data aktuální'!$A$1:$DI$10000,55,0))=0,"",(VLOOKUP($A147,'[1]data aktuální'!$A$1:$DI$10000,55,0)))</f>
        <v/>
      </c>
      <c r="AF147" s="35" t="str">
        <f>IF((VLOOKUP($A147,'[1]data aktuální'!$A$1:$DI$10000,57,0))=0,"",(VLOOKUP($A147,'[1]data aktuální'!$A$1:$DI$10000,57,0)))</f>
        <v/>
      </c>
      <c r="AG147" s="35" t="str">
        <f>IF((VLOOKUP($A147,'[1]data aktuální'!$A$1:$DI$10000,58,0))=0,"",(VLOOKUP($A147,'[1]data aktuální'!$A$1:$DI$10000,58,0)))</f>
        <v/>
      </c>
      <c r="AH147" s="35" t="str">
        <f>IF((VLOOKUP($A147,'[1]data aktuální'!$A$1:$DI$10000,59,0))=0,"",(VLOOKUP($A147,'[1]data aktuální'!$A$1:$DI$10000,59,0)))</f>
        <v/>
      </c>
      <c r="AI147" s="35" t="str">
        <f>IF((VLOOKUP($A147,'[1]data aktuální'!$A$1:$DI$10000,60,0))=0,"",(VLOOKUP($A147,'[1]data aktuální'!$A$1:$DI$10000,60,0)))</f>
        <v/>
      </c>
      <c r="AJ147" s="35">
        <f>IF((VLOOKUP($A147,'[1]data aktuální'!$A$1:$DI$10000,62,0))=0,"",(VLOOKUP($A147,'[1]data aktuální'!$A$1:$DI$10000,62,0)))</f>
        <v>30</v>
      </c>
      <c r="AK147" s="35">
        <f>IF((VLOOKUP($A147,'[1]data aktuální'!$A$1:$DI$10000,63,0))=0,"",(VLOOKUP($A147,'[1]data aktuální'!$A$1:$DI$10000,63,0)))</f>
        <v>30</v>
      </c>
      <c r="AL147" s="35">
        <f>IF((VLOOKUP($A147,'[1]data aktuální'!$A$1:$DI$10000,64,0))=0,"",(VLOOKUP($A147,'[1]data aktuální'!$A$1:$DI$10000,64,0)))</f>
        <v>10</v>
      </c>
      <c r="AM147" s="35" t="str">
        <f>IF((VLOOKUP($A147,'[1]data aktuální'!$A$1:$DI$10000,65,0))=0,"",(VLOOKUP($A147,'[1]data aktuální'!$A$1:$DI$10000,65,0)))</f>
        <v/>
      </c>
      <c r="AN147" s="33" t="str">
        <f>VLOOKUP(A147,'[1]data aktuální'!$A$2:$DI$10000,113,0)</f>
        <v>2,5-5 tis.m3</v>
      </c>
    </row>
    <row r="148" spans="1:40" s="36" customFormat="1" x14ac:dyDescent="0.25">
      <c r="A148" s="36">
        <v>375</v>
      </c>
      <c r="B148" s="51" t="str">
        <f>(VLOOKUP($A148,'[1]data aktuální'!$A$1:$DI$10000,3,0))</f>
        <v>45194467</v>
      </c>
      <c r="C148" s="38" t="str">
        <f>(VLOOKUP($A148,'[1]data aktuální'!$A$1:$DI$10000,7,0))</f>
        <v>Metrie spol s r.o.</v>
      </c>
      <c r="D148" s="38" t="str">
        <f>IF((VLOOKUP($A148,'[1]data aktuální'!$A$1:$DI$10000,14,0))=0,"",(VLOOKUP($A148,'[1]data aktuální'!$A$1:$DI$10000,14,0)))</f>
        <v/>
      </c>
      <c r="E148" s="39">
        <f>(VLOOKUP($A148,'[1]data aktuální'!$A$1:$DI$10000,22,0))</f>
        <v>3959</v>
      </c>
      <c r="F148" s="39">
        <f>(VLOOKUP($A148,'[1]data aktuální'!$A$1:$DI$10000,23,0))</f>
        <v>3591</v>
      </c>
      <c r="G148" s="39">
        <f>(VLOOKUP($A148,'[1]data aktuální'!$A$1:$DI$10000,24,0))</f>
        <v>3728</v>
      </c>
      <c r="H148" s="40" t="str">
        <f>IF((VLOOKUP($A148,'[1]data aktuální'!$A$1:$DI$10000,27,0))=0,"",(VLOOKUP($A148,'[1]data aktuální'!$A$1:$DI$10000,27,0)))</f>
        <v/>
      </c>
      <c r="I148" s="40" t="str">
        <f>IF((VLOOKUP($A148,'[1]data aktuální'!$A$1:$DI$10000,28,0))=0,"",(VLOOKUP($A148,'[1]data aktuální'!$A$1:$DI$10000,28,0)))</f>
        <v/>
      </c>
      <c r="J148" s="40" t="str">
        <f>IF((VLOOKUP($A148,'[1]data aktuální'!$A$1:$DI$10000,29,0))=0,"",(VLOOKUP($A148,'[1]data aktuální'!$A$1:$DI$10000,29,0)))</f>
        <v/>
      </c>
      <c r="K148" s="40" t="str">
        <f>IF((VLOOKUP($A148,'[1]data aktuální'!$A$1:$DI$10000,30,0))=0,"",(VLOOKUP($A148,'[1]data aktuální'!$A$1:$DI$10000,30,0)))</f>
        <v/>
      </c>
      <c r="L148" s="40" t="str">
        <f>IF((VLOOKUP($A148,'[1]data aktuální'!$A$1:$DI$10000,32,0))=0,"",(VLOOKUP($A148,'[1]data aktuální'!$A$1:$DI$10000,32,0)))</f>
        <v/>
      </c>
      <c r="M148" s="40" t="str">
        <f>IF((VLOOKUP($A148,'[1]data aktuální'!$A$1:$DI$10000,33,0))=0,"",(VLOOKUP($A148,'[1]data aktuální'!$A$1:$DI$10000,33,0)))</f>
        <v/>
      </c>
      <c r="N148" s="40" t="str">
        <f>IF((VLOOKUP($A148,'[1]data aktuální'!$A$1:$DI$10000,34,0))=0,"",(VLOOKUP($A148,'[1]data aktuální'!$A$1:$DI$10000,34,0)))</f>
        <v/>
      </c>
      <c r="O148" s="40" t="str">
        <f>IF((VLOOKUP($A148,'[1]data aktuální'!$A$1:$DI$10000,35,0))=0,"",(VLOOKUP($A148,'[1]data aktuální'!$A$1:$DI$10000,35,0)))</f>
        <v/>
      </c>
      <c r="P148" s="40" t="str">
        <f>IF((VLOOKUP($A148,'[1]data aktuální'!$A$1:$DI$10000,37,0))=0,"",(VLOOKUP($A148,'[1]data aktuální'!$A$1:$DI$10000,37,0)))</f>
        <v/>
      </c>
      <c r="Q148" s="40" t="str">
        <f>IF((VLOOKUP($A148,'[1]data aktuální'!$A$1:$DI$10000,38,0))=0,"",(VLOOKUP($A148,'[1]data aktuální'!$A$1:$DI$10000,38,0)))</f>
        <v/>
      </c>
      <c r="R148" s="40" t="str">
        <f>IF((VLOOKUP($A148,'[1]data aktuální'!$A$1:$DI$10000,39,0))=0,"",(VLOOKUP($A148,'[1]data aktuální'!$A$1:$DI$10000,39,0)))</f>
        <v/>
      </c>
      <c r="S148" s="40" t="str">
        <f>IF((VLOOKUP($A148,'[1]data aktuální'!$A$1:$DI$10000,40,0))=0,"",(VLOOKUP($A148,'[1]data aktuální'!$A$1:$DI$10000,40,0)))</f>
        <v/>
      </c>
      <c r="T148" s="40">
        <f>IF((VLOOKUP($A148,'[1]data aktuální'!$A$1:$DI$10000,42,0))=0,"",(VLOOKUP($A148,'[1]data aktuální'!$A$1:$DI$10000,42,0)))</f>
        <v>70</v>
      </c>
      <c r="U148" s="40">
        <f>IF((VLOOKUP($A148,'[1]data aktuální'!$A$1:$DI$10000,43,0))=0,"",(VLOOKUP($A148,'[1]data aktuální'!$A$1:$DI$10000,43,0)))</f>
        <v>30</v>
      </c>
      <c r="V148" s="40" t="str">
        <f>IF((VLOOKUP($A148,'[1]data aktuální'!$A$1:$DI$10000,44,0))=0,"",(VLOOKUP($A148,'[1]data aktuální'!$A$1:$DI$10000,44,0)))</f>
        <v/>
      </c>
      <c r="W148" s="40" t="str">
        <f>IF((VLOOKUP($A148,'[1]data aktuální'!$A$1:$DI$10000,45,0))=0,"",(VLOOKUP($A148,'[1]data aktuální'!$A$1:$DI$10000,45,0)))</f>
        <v/>
      </c>
      <c r="X148" s="40" t="str">
        <f>IF((VLOOKUP($A148,'[1]data aktuální'!$A$1:$DI$10000,47,0))=0,"",(VLOOKUP($A148,'[1]data aktuální'!$A$1:$DI$10000,47,0)))</f>
        <v/>
      </c>
      <c r="Y148" s="40" t="str">
        <f>IF((VLOOKUP($A148,'[1]data aktuální'!$A$1:$DI$10000,48,0))=0,"",(VLOOKUP($A148,'[1]data aktuální'!$A$1:$DI$10000,48,0)))</f>
        <v/>
      </c>
      <c r="Z148" s="40" t="str">
        <f>IF((VLOOKUP($A148,'[1]data aktuální'!$A$1:$DI$10000,49,0))=0,"",(VLOOKUP($A148,'[1]data aktuální'!$A$1:$DI$10000,49,0)))</f>
        <v/>
      </c>
      <c r="AA148" s="40" t="str">
        <f>IF((VLOOKUP($A148,'[1]data aktuální'!$A$1:$DI$10000,50,0))=0,"",(VLOOKUP($A148,'[1]data aktuální'!$A$1:$DI$10000,50,0)))</f>
        <v/>
      </c>
      <c r="AB148" s="40" t="str">
        <f>IF((VLOOKUP($A148,'[1]data aktuální'!$A$1:$DI$10000,52,0))=0,"",(VLOOKUP($A148,'[1]data aktuální'!$A$1:$DI$10000,52,0)))</f>
        <v/>
      </c>
      <c r="AC148" s="40" t="str">
        <f>IF((VLOOKUP($A148,'[1]data aktuální'!$A$1:$DI$10000,53,0))=0,"",(VLOOKUP($A148,'[1]data aktuální'!$A$1:$DI$10000,53,0)))</f>
        <v/>
      </c>
      <c r="AD148" s="40" t="str">
        <f>IF((VLOOKUP($A148,'[1]data aktuální'!$A$1:$DI$10000,54,0))=0,"",(VLOOKUP($A148,'[1]data aktuální'!$A$1:$DI$10000,54,0)))</f>
        <v/>
      </c>
      <c r="AE148" s="40" t="str">
        <f>IF((VLOOKUP($A148,'[1]data aktuální'!$A$1:$DI$10000,55,0))=0,"",(VLOOKUP($A148,'[1]data aktuální'!$A$1:$DI$10000,55,0)))</f>
        <v/>
      </c>
      <c r="AF148" s="40" t="str">
        <f>IF((VLOOKUP($A148,'[1]data aktuální'!$A$1:$DI$10000,57,0))=0,"",(VLOOKUP($A148,'[1]data aktuální'!$A$1:$DI$10000,57,0)))</f>
        <v/>
      </c>
      <c r="AG148" s="40" t="str">
        <f>IF((VLOOKUP($A148,'[1]data aktuální'!$A$1:$DI$10000,58,0))=0,"",(VLOOKUP($A148,'[1]data aktuální'!$A$1:$DI$10000,58,0)))</f>
        <v/>
      </c>
      <c r="AH148" s="40" t="str">
        <f>IF((VLOOKUP($A148,'[1]data aktuální'!$A$1:$DI$10000,59,0))=0,"",(VLOOKUP($A148,'[1]data aktuální'!$A$1:$DI$10000,59,0)))</f>
        <v/>
      </c>
      <c r="AI148" s="40" t="str">
        <f>IF((VLOOKUP($A148,'[1]data aktuální'!$A$1:$DI$10000,60,0))=0,"",(VLOOKUP($A148,'[1]data aktuální'!$A$1:$DI$10000,60,0)))</f>
        <v/>
      </c>
      <c r="AJ148" s="40" t="str">
        <f>IF((VLOOKUP($A148,'[1]data aktuální'!$A$1:$DI$10000,62,0))=0,"",(VLOOKUP($A148,'[1]data aktuální'!$A$1:$DI$10000,62,0)))</f>
        <v/>
      </c>
      <c r="AK148" s="40" t="str">
        <f>IF((VLOOKUP($A148,'[1]data aktuální'!$A$1:$DI$10000,63,0))=0,"",(VLOOKUP($A148,'[1]data aktuální'!$A$1:$DI$10000,63,0)))</f>
        <v/>
      </c>
      <c r="AL148" s="40" t="str">
        <f>IF((VLOOKUP($A148,'[1]data aktuální'!$A$1:$DI$10000,64,0))=0,"",(VLOOKUP($A148,'[1]data aktuální'!$A$1:$DI$10000,64,0)))</f>
        <v/>
      </c>
      <c r="AM148" s="40" t="str">
        <f>IF((VLOOKUP($A148,'[1]data aktuální'!$A$1:$DI$10000,65,0))=0,"",(VLOOKUP($A148,'[1]data aktuální'!$A$1:$DI$10000,65,0)))</f>
        <v/>
      </c>
      <c r="AN148" s="38" t="str">
        <f>VLOOKUP(A148,'[1]data aktuální'!$A$2:$DI$10000,113,0)</f>
        <v>2,5-5 tis.m3</v>
      </c>
    </row>
    <row r="149" spans="1:40" x14ac:dyDescent="0.25">
      <c r="A149" s="74">
        <v>207</v>
      </c>
      <c r="B149" s="54" t="str">
        <f>(VLOOKUP($A149,'[1]data aktuální'!$A$1:$DI$10000,3,0))</f>
        <v>21437548</v>
      </c>
      <c r="C149" s="56" t="str">
        <f>(VLOOKUP($A149,'[1]data aktuální'!$A$1:$DI$10000,7,0))</f>
        <v>Kamil Buchta</v>
      </c>
      <c r="D149" s="56" t="str">
        <f>IF((VLOOKUP($A149,'[1]data aktuální'!$A$1:$DI$10000,14,0))=0,"",(VLOOKUP($A149,'[1]data aktuální'!$A$1:$DI$10000,14,0)))</f>
        <v/>
      </c>
      <c r="E149" s="58">
        <f>(VLOOKUP($A149,'[1]data aktuální'!$A$1:$DI$10000,22,0))</f>
        <v>2900</v>
      </c>
      <c r="F149" s="58">
        <f>(VLOOKUP($A149,'[1]data aktuální'!$A$1:$DI$10000,23,0))</f>
        <v>3300</v>
      </c>
      <c r="G149" s="58">
        <f>(VLOOKUP($A149,'[1]data aktuální'!$A$1:$DI$10000,24,0))</f>
        <v>3600</v>
      </c>
      <c r="H149" s="60" t="str">
        <f>IF((VLOOKUP($A149,'[1]data aktuální'!$A$1:$DI$10000,27,0))=0,"",(VLOOKUP($A149,'[1]data aktuální'!$A$1:$DI$10000,27,0)))</f>
        <v/>
      </c>
      <c r="I149" s="60">
        <f>IF((VLOOKUP($A149,'[1]data aktuální'!$A$1:$DI$10000,28,0))=0,"",(VLOOKUP($A149,'[1]data aktuální'!$A$1:$DI$10000,28,0)))</f>
        <v>80</v>
      </c>
      <c r="J149" s="60">
        <f>IF((VLOOKUP($A149,'[1]data aktuální'!$A$1:$DI$10000,29,0))=0,"",(VLOOKUP($A149,'[1]data aktuální'!$A$1:$DI$10000,29,0)))</f>
        <v>15</v>
      </c>
      <c r="K149" s="60">
        <f>IF((VLOOKUP($A149,'[1]data aktuální'!$A$1:$DI$10000,30,0))=0,"",(VLOOKUP($A149,'[1]data aktuální'!$A$1:$DI$10000,30,0)))</f>
        <v>5</v>
      </c>
      <c r="L149" s="60" t="str">
        <f>IF((VLOOKUP($A149,'[1]data aktuální'!$A$1:$DI$10000,32,0))=0,"",(VLOOKUP($A149,'[1]data aktuální'!$A$1:$DI$10000,32,0)))</f>
        <v/>
      </c>
      <c r="M149" s="60" t="str">
        <f>IF((VLOOKUP($A149,'[1]data aktuální'!$A$1:$DI$10000,33,0))=0,"",(VLOOKUP($A149,'[1]data aktuální'!$A$1:$DI$10000,33,0)))</f>
        <v/>
      </c>
      <c r="N149" s="60" t="str">
        <f>IF((VLOOKUP($A149,'[1]data aktuální'!$A$1:$DI$10000,34,0))=0,"",(VLOOKUP($A149,'[1]data aktuální'!$A$1:$DI$10000,34,0)))</f>
        <v/>
      </c>
      <c r="O149" s="60" t="str">
        <f>IF((VLOOKUP($A149,'[1]data aktuální'!$A$1:$DI$10000,35,0))=0,"",(VLOOKUP($A149,'[1]data aktuální'!$A$1:$DI$10000,35,0)))</f>
        <v/>
      </c>
      <c r="P149" s="60" t="str">
        <f>IF((VLOOKUP($A149,'[1]data aktuální'!$A$1:$DI$10000,37,0))=0,"",(VLOOKUP($A149,'[1]data aktuální'!$A$1:$DI$10000,37,0)))</f>
        <v/>
      </c>
      <c r="Q149" s="60" t="str">
        <f>IF((VLOOKUP($A149,'[1]data aktuální'!$A$1:$DI$10000,38,0))=0,"",(VLOOKUP($A149,'[1]data aktuální'!$A$1:$DI$10000,38,0)))</f>
        <v/>
      </c>
      <c r="R149" s="60" t="str">
        <f>IF((VLOOKUP($A149,'[1]data aktuální'!$A$1:$DI$10000,39,0))=0,"",(VLOOKUP($A149,'[1]data aktuální'!$A$1:$DI$10000,39,0)))</f>
        <v/>
      </c>
      <c r="S149" s="60" t="str">
        <f>IF((VLOOKUP($A149,'[1]data aktuální'!$A$1:$DI$10000,40,0))=0,"",(VLOOKUP($A149,'[1]data aktuální'!$A$1:$DI$10000,40,0)))</f>
        <v/>
      </c>
      <c r="T149" s="60" t="str">
        <f>IF((VLOOKUP($A149,'[1]data aktuální'!$A$1:$DI$10000,42,0))=0,"",(VLOOKUP($A149,'[1]data aktuální'!$A$1:$DI$10000,42,0)))</f>
        <v/>
      </c>
      <c r="U149" s="60" t="str">
        <f>IF((VLOOKUP($A149,'[1]data aktuální'!$A$1:$DI$10000,43,0))=0,"",(VLOOKUP($A149,'[1]data aktuální'!$A$1:$DI$10000,43,0)))</f>
        <v/>
      </c>
      <c r="V149" s="60" t="str">
        <f>IF((VLOOKUP($A149,'[1]data aktuální'!$A$1:$DI$10000,44,0))=0,"",(VLOOKUP($A149,'[1]data aktuální'!$A$1:$DI$10000,44,0)))</f>
        <v/>
      </c>
      <c r="W149" s="60" t="str">
        <f>IF((VLOOKUP($A149,'[1]data aktuální'!$A$1:$DI$10000,45,0))=0,"",(VLOOKUP($A149,'[1]data aktuální'!$A$1:$DI$10000,45,0)))</f>
        <v/>
      </c>
      <c r="X149" s="60" t="str">
        <f>IF((VLOOKUP($A149,'[1]data aktuální'!$A$1:$DI$10000,47,0))=0,"",(VLOOKUP($A149,'[1]data aktuální'!$A$1:$DI$10000,47,0)))</f>
        <v/>
      </c>
      <c r="Y149" s="60" t="str">
        <f>IF((VLOOKUP($A149,'[1]data aktuální'!$A$1:$DI$10000,48,0))=0,"",(VLOOKUP($A149,'[1]data aktuální'!$A$1:$DI$10000,48,0)))</f>
        <v/>
      </c>
      <c r="Z149" s="60" t="str">
        <f>IF((VLOOKUP($A149,'[1]data aktuální'!$A$1:$DI$10000,49,0))=0,"",(VLOOKUP($A149,'[1]data aktuální'!$A$1:$DI$10000,49,0)))</f>
        <v/>
      </c>
      <c r="AA149" s="60" t="str">
        <f>IF((VLOOKUP($A149,'[1]data aktuální'!$A$1:$DI$10000,50,0))=0,"",(VLOOKUP($A149,'[1]data aktuální'!$A$1:$DI$10000,50,0)))</f>
        <v/>
      </c>
      <c r="AB149" s="60" t="str">
        <f>IF((VLOOKUP($A149,'[1]data aktuální'!$A$1:$DI$10000,52,0))=0,"",(VLOOKUP($A149,'[1]data aktuální'!$A$1:$DI$10000,52,0)))</f>
        <v/>
      </c>
      <c r="AC149" s="60" t="str">
        <f>IF((VLOOKUP($A149,'[1]data aktuální'!$A$1:$DI$10000,53,0))=0,"",(VLOOKUP($A149,'[1]data aktuální'!$A$1:$DI$10000,53,0)))</f>
        <v/>
      </c>
      <c r="AD149" s="60" t="str">
        <f>IF((VLOOKUP($A149,'[1]data aktuální'!$A$1:$DI$10000,54,0))=0,"",(VLOOKUP($A149,'[1]data aktuální'!$A$1:$DI$10000,54,0)))</f>
        <v/>
      </c>
      <c r="AE149" s="60" t="str">
        <f>IF((VLOOKUP($A149,'[1]data aktuální'!$A$1:$DI$10000,55,0))=0,"",(VLOOKUP($A149,'[1]data aktuální'!$A$1:$DI$10000,55,0)))</f>
        <v/>
      </c>
      <c r="AF149" s="60" t="str">
        <f>IF((VLOOKUP($A149,'[1]data aktuální'!$A$1:$DI$10000,57,0))=0,"",(VLOOKUP($A149,'[1]data aktuální'!$A$1:$DI$10000,57,0)))</f>
        <v/>
      </c>
      <c r="AG149" s="60" t="str">
        <f>IF((VLOOKUP($A149,'[1]data aktuální'!$A$1:$DI$10000,58,0))=0,"",(VLOOKUP($A149,'[1]data aktuální'!$A$1:$DI$10000,58,0)))</f>
        <v/>
      </c>
      <c r="AH149" s="60" t="str">
        <f>IF((VLOOKUP($A149,'[1]data aktuální'!$A$1:$DI$10000,59,0))=0,"",(VLOOKUP($A149,'[1]data aktuální'!$A$1:$DI$10000,59,0)))</f>
        <v/>
      </c>
      <c r="AI149" s="60" t="str">
        <f>IF((VLOOKUP($A149,'[1]data aktuální'!$A$1:$DI$10000,60,0))=0,"",(VLOOKUP($A149,'[1]data aktuální'!$A$1:$DI$10000,60,0)))</f>
        <v/>
      </c>
      <c r="AJ149" s="60" t="str">
        <f>IF((VLOOKUP($A149,'[1]data aktuální'!$A$1:$DI$10000,62,0))=0,"",(VLOOKUP($A149,'[1]data aktuální'!$A$1:$DI$10000,62,0)))</f>
        <v/>
      </c>
      <c r="AK149" s="60" t="str">
        <f>IF((VLOOKUP($A149,'[1]data aktuální'!$A$1:$DI$10000,63,0))=0,"",(VLOOKUP($A149,'[1]data aktuální'!$A$1:$DI$10000,63,0)))</f>
        <v/>
      </c>
      <c r="AL149" s="60" t="str">
        <f>IF((VLOOKUP($A149,'[1]data aktuální'!$A$1:$DI$10000,64,0))=0,"",(VLOOKUP($A149,'[1]data aktuální'!$A$1:$DI$10000,64,0)))</f>
        <v/>
      </c>
      <c r="AM149" s="60" t="str">
        <f>IF((VLOOKUP($A149,'[1]data aktuální'!$A$1:$DI$10000,65,0))=0,"",(VLOOKUP($A149,'[1]data aktuální'!$A$1:$DI$10000,65,0)))</f>
        <v/>
      </c>
      <c r="AN149" s="56" t="str">
        <f>VLOOKUP(A149,'[1]data aktuální'!$A$2:$DI$10000,113,0)</f>
        <v>2,5-5 tis.m3</v>
      </c>
    </row>
    <row r="150" spans="1:40" s="36" customFormat="1" x14ac:dyDescent="0.25">
      <c r="A150" s="36">
        <v>221</v>
      </c>
      <c r="B150" s="53" t="str">
        <f>(VLOOKUP($A150,'[1]data aktuální'!$A$1:$DI$10000,3,0))</f>
        <v>07136790</v>
      </c>
      <c r="C150" s="55" t="str">
        <f>(VLOOKUP($A150,'[1]data aktuální'!$A$1:$DI$10000,7,0))</f>
        <v>Krejzl pila s.r.o.</v>
      </c>
      <c r="D150" s="55" t="str">
        <f>IF((VLOOKUP($A150,'[1]data aktuální'!$A$1:$DI$10000,14,0))=0,"",(VLOOKUP($A150,'[1]data aktuální'!$A$1:$DI$10000,14,0)))</f>
        <v/>
      </c>
      <c r="E150" s="57">
        <f>(VLOOKUP($A150,'[1]data aktuální'!$A$1:$DI$10000,22,0))</f>
        <v>3600</v>
      </c>
      <c r="F150" s="57">
        <f>(VLOOKUP($A150,'[1]data aktuální'!$A$1:$DI$10000,23,0))</f>
        <v>3400</v>
      </c>
      <c r="G150" s="57">
        <f>(VLOOKUP($A150,'[1]data aktuální'!$A$1:$DI$10000,24,0))</f>
        <v>3600</v>
      </c>
      <c r="H150" s="59">
        <f>IF((VLOOKUP($A150,'[1]data aktuální'!$A$1:$DI$10000,27,0))=0,"",(VLOOKUP($A150,'[1]data aktuální'!$A$1:$DI$10000,27,0)))</f>
        <v>90</v>
      </c>
      <c r="I150" s="59">
        <f>IF((VLOOKUP($A150,'[1]data aktuální'!$A$1:$DI$10000,28,0))=0,"",(VLOOKUP($A150,'[1]data aktuální'!$A$1:$DI$10000,28,0)))</f>
        <v>5</v>
      </c>
      <c r="J150" s="59">
        <f>IF((VLOOKUP($A150,'[1]data aktuální'!$A$1:$DI$10000,29,0))=0,"",(VLOOKUP($A150,'[1]data aktuální'!$A$1:$DI$10000,29,0)))</f>
        <v>5</v>
      </c>
      <c r="K150" s="59" t="str">
        <f>IF((VLOOKUP($A150,'[1]data aktuální'!$A$1:$DI$10000,30,0))=0,"",(VLOOKUP($A150,'[1]data aktuální'!$A$1:$DI$10000,30,0)))</f>
        <v/>
      </c>
      <c r="L150" s="59" t="str">
        <f>IF((VLOOKUP($A150,'[1]data aktuální'!$A$1:$DI$10000,32,0))=0,"",(VLOOKUP($A150,'[1]data aktuální'!$A$1:$DI$10000,32,0)))</f>
        <v/>
      </c>
      <c r="M150" s="59" t="str">
        <f>IF((VLOOKUP($A150,'[1]data aktuální'!$A$1:$DI$10000,33,0))=0,"",(VLOOKUP($A150,'[1]data aktuální'!$A$1:$DI$10000,33,0)))</f>
        <v/>
      </c>
      <c r="N150" s="59" t="str">
        <f>IF((VLOOKUP($A150,'[1]data aktuální'!$A$1:$DI$10000,34,0))=0,"",(VLOOKUP($A150,'[1]data aktuální'!$A$1:$DI$10000,34,0)))</f>
        <v/>
      </c>
      <c r="O150" s="59" t="str">
        <f>IF((VLOOKUP($A150,'[1]data aktuální'!$A$1:$DI$10000,35,0))=0,"",(VLOOKUP($A150,'[1]data aktuální'!$A$1:$DI$10000,35,0)))</f>
        <v/>
      </c>
      <c r="P150" s="59" t="str">
        <f>IF((VLOOKUP($A150,'[1]data aktuální'!$A$1:$DI$10000,37,0))=0,"",(VLOOKUP($A150,'[1]data aktuální'!$A$1:$DI$10000,37,0)))</f>
        <v/>
      </c>
      <c r="Q150" s="59" t="str">
        <f>IF((VLOOKUP($A150,'[1]data aktuální'!$A$1:$DI$10000,38,0))=0,"",(VLOOKUP($A150,'[1]data aktuální'!$A$1:$DI$10000,38,0)))</f>
        <v/>
      </c>
      <c r="R150" s="59" t="str">
        <f>IF((VLOOKUP($A150,'[1]data aktuální'!$A$1:$DI$10000,39,0))=0,"",(VLOOKUP($A150,'[1]data aktuální'!$A$1:$DI$10000,39,0)))</f>
        <v/>
      </c>
      <c r="S150" s="59" t="str">
        <f>IF((VLOOKUP($A150,'[1]data aktuální'!$A$1:$DI$10000,40,0))=0,"",(VLOOKUP($A150,'[1]data aktuální'!$A$1:$DI$10000,40,0)))</f>
        <v/>
      </c>
      <c r="T150" s="59" t="str">
        <f>IF((VLOOKUP($A150,'[1]data aktuální'!$A$1:$DI$10000,42,0))=0,"",(VLOOKUP($A150,'[1]data aktuální'!$A$1:$DI$10000,42,0)))</f>
        <v/>
      </c>
      <c r="U150" s="59" t="str">
        <f>IF((VLOOKUP($A150,'[1]data aktuální'!$A$1:$DI$10000,43,0))=0,"",(VLOOKUP($A150,'[1]data aktuální'!$A$1:$DI$10000,43,0)))</f>
        <v/>
      </c>
      <c r="V150" s="59" t="str">
        <f>IF((VLOOKUP($A150,'[1]data aktuální'!$A$1:$DI$10000,44,0))=0,"",(VLOOKUP($A150,'[1]data aktuální'!$A$1:$DI$10000,44,0)))</f>
        <v/>
      </c>
      <c r="W150" s="59" t="str">
        <f>IF((VLOOKUP($A150,'[1]data aktuální'!$A$1:$DI$10000,45,0))=0,"",(VLOOKUP($A150,'[1]data aktuální'!$A$1:$DI$10000,45,0)))</f>
        <v/>
      </c>
      <c r="X150" s="59" t="str">
        <f>IF((VLOOKUP($A150,'[1]data aktuální'!$A$1:$DI$10000,47,0))=0,"",(VLOOKUP($A150,'[1]data aktuální'!$A$1:$DI$10000,47,0)))</f>
        <v/>
      </c>
      <c r="Y150" s="59" t="str">
        <f>IF((VLOOKUP($A150,'[1]data aktuální'!$A$1:$DI$10000,48,0))=0,"",(VLOOKUP($A150,'[1]data aktuální'!$A$1:$DI$10000,48,0)))</f>
        <v/>
      </c>
      <c r="Z150" s="59" t="str">
        <f>IF((VLOOKUP($A150,'[1]data aktuální'!$A$1:$DI$10000,49,0))=0,"",(VLOOKUP($A150,'[1]data aktuální'!$A$1:$DI$10000,49,0)))</f>
        <v/>
      </c>
      <c r="AA150" s="59" t="str">
        <f>IF((VLOOKUP($A150,'[1]data aktuální'!$A$1:$DI$10000,50,0))=0,"",(VLOOKUP($A150,'[1]data aktuální'!$A$1:$DI$10000,50,0)))</f>
        <v/>
      </c>
      <c r="AB150" s="59" t="str">
        <f>IF((VLOOKUP($A150,'[1]data aktuální'!$A$1:$DI$10000,52,0))=0,"",(VLOOKUP($A150,'[1]data aktuální'!$A$1:$DI$10000,52,0)))</f>
        <v/>
      </c>
      <c r="AC150" s="59" t="str">
        <f>IF((VLOOKUP($A150,'[1]data aktuální'!$A$1:$DI$10000,53,0))=0,"",(VLOOKUP($A150,'[1]data aktuální'!$A$1:$DI$10000,53,0)))</f>
        <v/>
      </c>
      <c r="AD150" s="59" t="str">
        <f>IF((VLOOKUP($A150,'[1]data aktuální'!$A$1:$DI$10000,54,0))=0,"",(VLOOKUP($A150,'[1]data aktuální'!$A$1:$DI$10000,54,0)))</f>
        <v/>
      </c>
      <c r="AE150" s="59" t="str">
        <f>IF((VLOOKUP($A150,'[1]data aktuální'!$A$1:$DI$10000,55,0))=0,"",(VLOOKUP($A150,'[1]data aktuální'!$A$1:$DI$10000,55,0)))</f>
        <v/>
      </c>
      <c r="AF150" s="59" t="str">
        <f>IF((VLOOKUP($A150,'[1]data aktuální'!$A$1:$DI$10000,57,0))=0,"",(VLOOKUP($A150,'[1]data aktuální'!$A$1:$DI$10000,57,0)))</f>
        <v/>
      </c>
      <c r="AG150" s="59" t="str">
        <f>IF((VLOOKUP($A150,'[1]data aktuální'!$A$1:$DI$10000,58,0))=0,"",(VLOOKUP($A150,'[1]data aktuální'!$A$1:$DI$10000,58,0)))</f>
        <v/>
      </c>
      <c r="AH150" s="59" t="str">
        <f>IF((VLOOKUP($A150,'[1]data aktuální'!$A$1:$DI$10000,59,0))=0,"",(VLOOKUP($A150,'[1]data aktuální'!$A$1:$DI$10000,59,0)))</f>
        <v/>
      </c>
      <c r="AI150" s="59" t="str">
        <f>IF((VLOOKUP($A150,'[1]data aktuální'!$A$1:$DI$10000,60,0))=0,"",(VLOOKUP($A150,'[1]data aktuální'!$A$1:$DI$10000,60,0)))</f>
        <v/>
      </c>
      <c r="AJ150" s="59" t="str">
        <f>IF((VLOOKUP($A150,'[1]data aktuální'!$A$1:$DI$10000,62,0))=0,"",(VLOOKUP($A150,'[1]data aktuální'!$A$1:$DI$10000,62,0)))</f>
        <v/>
      </c>
      <c r="AK150" s="59" t="str">
        <f>IF((VLOOKUP($A150,'[1]data aktuální'!$A$1:$DI$10000,63,0))=0,"",(VLOOKUP($A150,'[1]data aktuální'!$A$1:$DI$10000,63,0)))</f>
        <v/>
      </c>
      <c r="AL150" s="59" t="str">
        <f>IF((VLOOKUP($A150,'[1]data aktuální'!$A$1:$DI$10000,64,0))=0,"",(VLOOKUP($A150,'[1]data aktuální'!$A$1:$DI$10000,64,0)))</f>
        <v/>
      </c>
      <c r="AM150" s="59" t="str">
        <f>IF((VLOOKUP($A150,'[1]data aktuální'!$A$1:$DI$10000,65,0))=0,"",(VLOOKUP($A150,'[1]data aktuální'!$A$1:$DI$10000,65,0)))</f>
        <v/>
      </c>
      <c r="AN150" s="55" t="str">
        <f>VLOOKUP(A150,'[1]data aktuální'!$A$2:$DI$10000,113,0)</f>
        <v>2,5-5 tis.m3</v>
      </c>
    </row>
    <row r="151" spans="1:40" x14ac:dyDescent="0.25">
      <c r="A151" s="74">
        <v>419</v>
      </c>
      <c r="B151" s="52" t="str">
        <f>(VLOOKUP($A151,'[1]data aktuální'!$A$1:$DI$10000,3,0))</f>
        <v>25816977</v>
      </c>
      <c r="C151" s="33" t="str">
        <f>(VLOOKUP($A151,'[1]data aktuální'!$A$1:$DI$10000,7,0))</f>
        <v>Ostravské městské lesy a zeleň, s.r.o.</v>
      </c>
      <c r="D151" s="33" t="str">
        <f>IF((VLOOKUP($A151,'[1]data aktuální'!$A$1:$DI$10000,14,0))=0,"",(VLOOKUP($A151,'[1]data aktuální'!$A$1:$DI$10000,14,0)))</f>
        <v/>
      </c>
      <c r="E151" s="34">
        <f>(VLOOKUP($A151,'[1]data aktuální'!$A$1:$DI$10000,22,0))</f>
        <v>3480</v>
      </c>
      <c r="F151" s="34">
        <f>(VLOOKUP($A151,'[1]data aktuální'!$A$1:$DI$10000,23,0))</f>
        <v>3750</v>
      </c>
      <c r="G151" s="34">
        <f>(VLOOKUP($A151,'[1]data aktuální'!$A$1:$DI$10000,24,0))</f>
        <v>3550</v>
      </c>
      <c r="H151" s="35">
        <f>IF((VLOOKUP($A151,'[1]data aktuální'!$A$1:$DI$10000,27,0))=0,"",(VLOOKUP($A151,'[1]data aktuální'!$A$1:$DI$10000,27,0)))</f>
        <v>60</v>
      </c>
      <c r="I151" s="35">
        <f>IF((VLOOKUP($A151,'[1]data aktuální'!$A$1:$DI$10000,28,0))=0,"",(VLOOKUP($A151,'[1]data aktuální'!$A$1:$DI$10000,28,0)))</f>
        <v>40</v>
      </c>
      <c r="J151" s="35" t="str">
        <f>IF((VLOOKUP($A151,'[1]data aktuální'!$A$1:$DI$10000,29,0))=0,"",(VLOOKUP($A151,'[1]data aktuální'!$A$1:$DI$10000,29,0)))</f>
        <v/>
      </c>
      <c r="K151" s="35" t="str">
        <f>IF((VLOOKUP($A151,'[1]data aktuální'!$A$1:$DI$10000,30,0))=0,"",(VLOOKUP($A151,'[1]data aktuální'!$A$1:$DI$10000,30,0)))</f>
        <v/>
      </c>
      <c r="L151" s="35" t="str">
        <f>IF((VLOOKUP($A151,'[1]data aktuální'!$A$1:$DI$10000,32,0))=0,"",(VLOOKUP($A151,'[1]data aktuální'!$A$1:$DI$10000,32,0)))</f>
        <v/>
      </c>
      <c r="M151" s="35" t="str">
        <f>IF((VLOOKUP($A151,'[1]data aktuální'!$A$1:$DI$10000,33,0))=0,"",(VLOOKUP($A151,'[1]data aktuální'!$A$1:$DI$10000,33,0)))</f>
        <v/>
      </c>
      <c r="N151" s="35" t="str">
        <f>IF((VLOOKUP($A151,'[1]data aktuální'!$A$1:$DI$10000,34,0))=0,"",(VLOOKUP($A151,'[1]data aktuální'!$A$1:$DI$10000,34,0)))</f>
        <v/>
      </c>
      <c r="O151" s="35" t="str">
        <f>IF((VLOOKUP($A151,'[1]data aktuální'!$A$1:$DI$10000,35,0))=0,"",(VLOOKUP($A151,'[1]data aktuální'!$A$1:$DI$10000,35,0)))</f>
        <v/>
      </c>
      <c r="P151" s="35" t="str">
        <f>IF((VLOOKUP($A151,'[1]data aktuální'!$A$1:$DI$10000,37,0))=0,"",(VLOOKUP($A151,'[1]data aktuální'!$A$1:$DI$10000,37,0)))</f>
        <v/>
      </c>
      <c r="Q151" s="35" t="str">
        <f>IF((VLOOKUP($A151,'[1]data aktuální'!$A$1:$DI$10000,38,0))=0,"",(VLOOKUP($A151,'[1]data aktuální'!$A$1:$DI$10000,38,0)))</f>
        <v/>
      </c>
      <c r="R151" s="35" t="str">
        <f>IF((VLOOKUP($A151,'[1]data aktuální'!$A$1:$DI$10000,39,0))=0,"",(VLOOKUP($A151,'[1]data aktuální'!$A$1:$DI$10000,39,0)))</f>
        <v/>
      </c>
      <c r="S151" s="35" t="str">
        <f>IF((VLOOKUP($A151,'[1]data aktuální'!$A$1:$DI$10000,40,0))=0,"",(VLOOKUP($A151,'[1]data aktuální'!$A$1:$DI$10000,40,0)))</f>
        <v/>
      </c>
      <c r="T151" s="35" t="str">
        <f>IF((VLOOKUP($A151,'[1]data aktuální'!$A$1:$DI$10000,42,0))=0,"",(VLOOKUP($A151,'[1]data aktuální'!$A$1:$DI$10000,42,0)))</f>
        <v/>
      </c>
      <c r="U151" s="35" t="str">
        <f>IF((VLOOKUP($A151,'[1]data aktuální'!$A$1:$DI$10000,43,0))=0,"",(VLOOKUP($A151,'[1]data aktuální'!$A$1:$DI$10000,43,0)))</f>
        <v/>
      </c>
      <c r="V151" s="35" t="str">
        <f>IF((VLOOKUP($A151,'[1]data aktuální'!$A$1:$DI$10000,44,0))=0,"",(VLOOKUP($A151,'[1]data aktuální'!$A$1:$DI$10000,44,0)))</f>
        <v/>
      </c>
      <c r="W151" s="35" t="str">
        <f>IF((VLOOKUP($A151,'[1]data aktuální'!$A$1:$DI$10000,45,0))=0,"",(VLOOKUP($A151,'[1]data aktuální'!$A$1:$DI$10000,45,0)))</f>
        <v/>
      </c>
      <c r="X151" s="35" t="str">
        <f>IF((VLOOKUP($A151,'[1]data aktuální'!$A$1:$DI$10000,47,0))=0,"",(VLOOKUP($A151,'[1]data aktuální'!$A$1:$DI$10000,47,0)))</f>
        <v/>
      </c>
      <c r="Y151" s="35" t="str">
        <f>IF((VLOOKUP($A151,'[1]data aktuální'!$A$1:$DI$10000,48,0))=0,"",(VLOOKUP($A151,'[1]data aktuální'!$A$1:$DI$10000,48,0)))</f>
        <v/>
      </c>
      <c r="Z151" s="35" t="str">
        <f>IF((VLOOKUP($A151,'[1]data aktuální'!$A$1:$DI$10000,49,0))=0,"",(VLOOKUP($A151,'[1]data aktuální'!$A$1:$DI$10000,49,0)))</f>
        <v/>
      </c>
      <c r="AA151" s="35" t="str">
        <f>IF((VLOOKUP($A151,'[1]data aktuální'!$A$1:$DI$10000,50,0))=0,"",(VLOOKUP($A151,'[1]data aktuální'!$A$1:$DI$10000,50,0)))</f>
        <v/>
      </c>
      <c r="AB151" s="35" t="str">
        <f>IF((VLOOKUP($A151,'[1]data aktuální'!$A$1:$DI$10000,52,0))=0,"",(VLOOKUP($A151,'[1]data aktuální'!$A$1:$DI$10000,52,0)))</f>
        <v/>
      </c>
      <c r="AC151" s="35" t="str">
        <f>IF((VLOOKUP($A151,'[1]data aktuální'!$A$1:$DI$10000,53,0))=0,"",(VLOOKUP($A151,'[1]data aktuální'!$A$1:$DI$10000,53,0)))</f>
        <v/>
      </c>
      <c r="AD151" s="35" t="str">
        <f>IF((VLOOKUP($A151,'[1]data aktuální'!$A$1:$DI$10000,54,0))=0,"",(VLOOKUP($A151,'[1]data aktuální'!$A$1:$DI$10000,54,0)))</f>
        <v/>
      </c>
      <c r="AE151" s="35" t="str">
        <f>IF((VLOOKUP($A151,'[1]data aktuální'!$A$1:$DI$10000,55,0))=0,"",(VLOOKUP($A151,'[1]data aktuální'!$A$1:$DI$10000,55,0)))</f>
        <v/>
      </c>
      <c r="AF151" s="35" t="str">
        <f>IF((VLOOKUP($A151,'[1]data aktuální'!$A$1:$DI$10000,57,0))=0,"",(VLOOKUP($A151,'[1]data aktuální'!$A$1:$DI$10000,57,0)))</f>
        <v/>
      </c>
      <c r="AG151" s="35" t="str">
        <f>IF((VLOOKUP($A151,'[1]data aktuální'!$A$1:$DI$10000,58,0))=0,"",(VLOOKUP($A151,'[1]data aktuální'!$A$1:$DI$10000,58,0)))</f>
        <v/>
      </c>
      <c r="AH151" s="35" t="str">
        <f>IF((VLOOKUP($A151,'[1]data aktuální'!$A$1:$DI$10000,59,0))=0,"",(VLOOKUP($A151,'[1]data aktuální'!$A$1:$DI$10000,59,0)))</f>
        <v/>
      </c>
      <c r="AI151" s="35" t="str">
        <f>IF((VLOOKUP($A151,'[1]data aktuální'!$A$1:$DI$10000,60,0))=0,"",(VLOOKUP($A151,'[1]data aktuální'!$A$1:$DI$10000,60,0)))</f>
        <v/>
      </c>
      <c r="AJ151" s="35" t="str">
        <f>IF((VLOOKUP($A151,'[1]data aktuální'!$A$1:$DI$10000,62,0))=0,"",(VLOOKUP($A151,'[1]data aktuální'!$A$1:$DI$10000,62,0)))</f>
        <v/>
      </c>
      <c r="AK151" s="35" t="str">
        <f>IF((VLOOKUP($A151,'[1]data aktuální'!$A$1:$DI$10000,63,0))=0,"",(VLOOKUP($A151,'[1]data aktuální'!$A$1:$DI$10000,63,0)))</f>
        <v/>
      </c>
      <c r="AL151" s="35" t="str">
        <f>IF((VLOOKUP($A151,'[1]data aktuální'!$A$1:$DI$10000,64,0))=0,"",(VLOOKUP($A151,'[1]data aktuální'!$A$1:$DI$10000,64,0)))</f>
        <v/>
      </c>
      <c r="AM151" s="35" t="str">
        <f>IF((VLOOKUP($A151,'[1]data aktuální'!$A$1:$DI$10000,65,0))=0,"",(VLOOKUP($A151,'[1]data aktuální'!$A$1:$DI$10000,65,0)))</f>
        <v/>
      </c>
      <c r="AN151" s="33" t="str">
        <f>VLOOKUP(A151,'[1]data aktuální'!$A$2:$DI$10000,113,0)</f>
        <v>2,5-5 tis.m3</v>
      </c>
    </row>
    <row r="152" spans="1:40" s="36" customFormat="1" x14ac:dyDescent="0.25">
      <c r="A152" s="36">
        <v>103</v>
      </c>
      <c r="B152" s="53" t="str">
        <f>(VLOOKUP($A152,'[1]data aktuální'!$A$1:$DI$10000,3,0))</f>
        <v>03845931</v>
      </c>
      <c r="C152" s="55" t="str">
        <f>(VLOOKUP($A152,'[1]data aktuální'!$A$1:$DI$10000,7,0))</f>
        <v>ProBioBed s.r.o.</v>
      </c>
      <c r="D152" s="55" t="str">
        <f>IF((VLOOKUP($A152,'[1]data aktuální'!$A$1:$DI$10000,14,0))=0,"",(VLOOKUP($A152,'[1]data aktuální'!$A$1:$DI$10000,14,0)))</f>
        <v/>
      </c>
      <c r="E152" s="57">
        <f>(VLOOKUP($A152,'[1]data aktuální'!$A$1:$DI$10000,22,0))</f>
        <v>3000</v>
      </c>
      <c r="F152" s="57">
        <f>(VLOOKUP($A152,'[1]data aktuální'!$A$1:$DI$10000,23,0))</f>
        <v>3500</v>
      </c>
      <c r="G152" s="57">
        <f>(VLOOKUP($A152,'[1]data aktuální'!$A$1:$DI$10000,24,0))</f>
        <v>3500</v>
      </c>
      <c r="H152" s="59" t="str">
        <f>IF((VLOOKUP($A152,'[1]data aktuální'!$A$1:$DI$10000,27,0))=0,"",(VLOOKUP($A152,'[1]data aktuální'!$A$1:$DI$10000,27,0)))</f>
        <v/>
      </c>
      <c r="I152" s="59" t="str">
        <f>IF((VLOOKUP($A152,'[1]data aktuální'!$A$1:$DI$10000,28,0))=0,"",(VLOOKUP($A152,'[1]data aktuální'!$A$1:$DI$10000,28,0)))</f>
        <v/>
      </c>
      <c r="J152" s="59">
        <f>IF((VLOOKUP($A152,'[1]data aktuální'!$A$1:$DI$10000,29,0))=0,"",(VLOOKUP($A152,'[1]data aktuální'!$A$1:$DI$10000,29,0)))</f>
        <v>100</v>
      </c>
      <c r="K152" s="59" t="str">
        <f>IF((VLOOKUP($A152,'[1]data aktuální'!$A$1:$DI$10000,30,0))=0,"",(VLOOKUP($A152,'[1]data aktuální'!$A$1:$DI$10000,30,0)))</f>
        <v/>
      </c>
      <c r="L152" s="59" t="str">
        <f>IF((VLOOKUP($A152,'[1]data aktuální'!$A$1:$DI$10000,32,0))=0,"",(VLOOKUP($A152,'[1]data aktuální'!$A$1:$DI$10000,32,0)))</f>
        <v/>
      </c>
      <c r="M152" s="59" t="str">
        <f>IF((VLOOKUP($A152,'[1]data aktuální'!$A$1:$DI$10000,33,0))=0,"",(VLOOKUP($A152,'[1]data aktuální'!$A$1:$DI$10000,33,0)))</f>
        <v/>
      </c>
      <c r="N152" s="59" t="str">
        <f>IF((VLOOKUP($A152,'[1]data aktuální'!$A$1:$DI$10000,34,0))=0,"",(VLOOKUP($A152,'[1]data aktuální'!$A$1:$DI$10000,34,0)))</f>
        <v/>
      </c>
      <c r="O152" s="59" t="str">
        <f>IF((VLOOKUP($A152,'[1]data aktuální'!$A$1:$DI$10000,35,0))=0,"",(VLOOKUP($A152,'[1]data aktuální'!$A$1:$DI$10000,35,0)))</f>
        <v/>
      </c>
      <c r="P152" s="59" t="str">
        <f>IF((VLOOKUP($A152,'[1]data aktuální'!$A$1:$DI$10000,37,0))=0,"",(VLOOKUP($A152,'[1]data aktuální'!$A$1:$DI$10000,37,0)))</f>
        <v/>
      </c>
      <c r="Q152" s="59" t="str">
        <f>IF((VLOOKUP($A152,'[1]data aktuální'!$A$1:$DI$10000,38,0))=0,"",(VLOOKUP($A152,'[1]data aktuální'!$A$1:$DI$10000,38,0)))</f>
        <v/>
      </c>
      <c r="R152" s="59" t="str">
        <f>IF((VLOOKUP($A152,'[1]data aktuální'!$A$1:$DI$10000,39,0))=0,"",(VLOOKUP($A152,'[1]data aktuální'!$A$1:$DI$10000,39,0)))</f>
        <v/>
      </c>
      <c r="S152" s="59" t="str">
        <f>IF((VLOOKUP($A152,'[1]data aktuální'!$A$1:$DI$10000,40,0))=0,"",(VLOOKUP($A152,'[1]data aktuální'!$A$1:$DI$10000,40,0)))</f>
        <v/>
      </c>
      <c r="T152" s="59" t="str">
        <f>IF((VLOOKUP($A152,'[1]data aktuální'!$A$1:$DI$10000,42,0))=0,"",(VLOOKUP($A152,'[1]data aktuální'!$A$1:$DI$10000,42,0)))</f>
        <v/>
      </c>
      <c r="U152" s="59" t="str">
        <f>IF((VLOOKUP($A152,'[1]data aktuální'!$A$1:$DI$10000,43,0))=0,"",(VLOOKUP($A152,'[1]data aktuální'!$A$1:$DI$10000,43,0)))</f>
        <v/>
      </c>
      <c r="V152" s="59" t="str">
        <f>IF((VLOOKUP($A152,'[1]data aktuální'!$A$1:$DI$10000,44,0))=0,"",(VLOOKUP($A152,'[1]data aktuální'!$A$1:$DI$10000,44,0)))</f>
        <v/>
      </c>
      <c r="W152" s="59" t="str">
        <f>IF((VLOOKUP($A152,'[1]data aktuální'!$A$1:$DI$10000,45,0))=0,"",(VLOOKUP($A152,'[1]data aktuální'!$A$1:$DI$10000,45,0)))</f>
        <v/>
      </c>
      <c r="X152" s="59" t="str">
        <f>IF((VLOOKUP($A152,'[1]data aktuální'!$A$1:$DI$10000,47,0))=0,"",(VLOOKUP($A152,'[1]data aktuální'!$A$1:$DI$10000,47,0)))</f>
        <v/>
      </c>
      <c r="Y152" s="59" t="str">
        <f>IF((VLOOKUP($A152,'[1]data aktuální'!$A$1:$DI$10000,48,0))=0,"",(VLOOKUP($A152,'[1]data aktuální'!$A$1:$DI$10000,48,0)))</f>
        <v/>
      </c>
      <c r="Z152" s="59" t="str">
        <f>IF((VLOOKUP($A152,'[1]data aktuální'!$A$1:$DI$10000,49,0))=0,"",(VLOOKUP($A152,'[1]data aktuální'!$A$1:$DI$10000,49,0)))</f>
        <v/>
      </c>
      <c r="AA152" s="59" t="str">
        <f>IF((VLOOKUP($A152,'[1]data aktuální'!$A$1:$DI$10000,50,0))=0,"",(VLOOKUP($A152,'[1]data aktuální'!$A$1:$DI$10000,50,0)))</f>
        <v/>
      </c>
      <c r="AB152" s="59" t="str">
        <f>IF((VLOOKUP($A152,'[1]data aktuální'!$A$1:$DI$10000,52,0))=0,"",(VLOOKUP($A152,'[1]data aktuální'!$A$1:$DI$10000,52,0)))</f>
        <v/>
      </c>
      <c r="AC152" s="59" t="str">
        <f>IF((VLOOKUP($A152,'[1]data aktuální'!$A$1:$DI$10000,53,0))=0,"",(VLOOKUP($A152,'[1]data aktuální'!$A$1:$DI$10000,53,0)))</f>
        <v/>
      </c>
      <c r="AD152" s="59" t="str">
        <f>IF((VLOOKUP($A152,'[1]data aktuální'!$A$1:$DI$10000,54,0))=0,"",(VLOOKUP($A152,'[1]data aktuální'!$A$1:$DI$10000,54,0)))</f>
        <v/>
      </c>
      <c r="AE152" s="59" t="str">
        <f>IF((VLOOKUP($A152,'[1]data aktuální'!$A$1:$DI$10000,55,0))=0,"",(VLOOKUP($A152,'[1]data aktuální'!$A$1:$DI$10000,55,0)))</f>
        <v/>
      </c>
      <c r="AF152" s="59" t="str">
        <f>IF((VLOOKUP($A152,'[1]data aktuální'!$A$1:$DI$10000,57,0))=0,"",(VLOOKUP($A152,'[1]data aktuální'!$A$1:$DI$10000,57,0)))</f>
        <v/>
      </c>
      <c r="AG152" s="59" t="str">
        <f>IF((VLOOKUP($A152,'[1]data aktuální'!$A$1:$DI$10000,58,0))=0,"",(VLOOKUP($A152,'[1]data aktuální'!$A$1:$DI$10000,58,0)))</f>
        <v/>
      </c>
      <c r="AH152" s="59" t="str">
        <f>IF((VLOOKUP($A152,'[1]data aktuální'!$A$1:$DI$10000,59,0))=0,"",(VLOOKUP($A152,'[1]data aktuální'!$A$1:$DI$10000,59,0)))</f>
        <v/>
      </c>
      <c r="AI152" s="59" t="str">
        <f>IF((VLOOKUP($A152,'[1]data aktuální'!$A$1:$DI$10000,60,0))=0,"",(VLOOKUP($A152,'[1]data aktuální'!$A$1:$DI$10000,60,0)))</f>
        <v/>
      </c>
      <c r="AJ152" s="59" t="str">
        <f>IF((VLOOKUP($A152,'[1]data aktuální'!$A$1:$DI$10000,62,0))=0,"",(VLOOKUP($A152,'[1]data aktuální'!$A$1:$DI$10000,62,0)))</f>
        <v/>
      </c>
      <c r="AK152" s="59" t="str">
        <f>IF((VLOOKUP($A152,'[1]data aktuální'!$A$1:$DI$10000,63,0))=0,"",(VLOOKUP($A152,'[1]data aktuální'!$A$1:$DI$10000,63,0)))</f>
        <v/>
      </c>
      <c r="AL152" s="59" t="str">
        <f>IF((VLOOKUP($A152,'[1]data aktuální'!$A$1:$DI$10000,64,0))=0,"",(VLOOKUP($A152,'[1]data aktuální'!$A$1:$DI$10000,64,0)))</f>
        <v/>
      </c>
      <c r="AM152" s="59" t="str">
        <f>IF((VLOOKUP($A152,'[1]data aktuální'!$A$1:$DI$10000,65,0))=0,"",(VLOOKUP($A152,'[1]data aktuální'!$A$1:$DI$10000,65,0)))</f>
        <v/>
      </c>
      <c r="AN152" s="55" t="str">
        <f>VLOOKUP(A152,'[1]data aktuální'!$A$2:$DI$10000,113,0)</f>
        <v>2,5-5 tis.m3</v>
      </c>
    </row>
    <row r="153" spans="1:40" x14ac:dyDescent="0.25">
      <c r="A153" s="74">
        <v>403</v>
      </c>
      <c r="B153" s="54" t="str">
        <f>(VLOOKUP($A153,'[1]data aktuální'!$A$1:$DI$10000,3,0))</f>
        <v>26151782</v>
      </c>
      <c r="C153" s="56" t="str">
        <f>(VLOOKUP($A153,'[1]data aktuální'!$A$1:$DI$10000,7,0))</f>
        <v>PINIE Lubná, spol. s r.o.</v>
      </c>
      <c r="D153" s="56" t="str">
        <f>IF((VLOOKUP($A153,'[1]data aktuální'!$A$1:$DI$10000,14,0))=0,"",(VLOOKUP($A153,'[1]data aktuální'!$A$1:$DI$10000,14,0)))</f>
        <v/>
      </c>
      <c r="E153" s="58">
        <f>(VLOOKUP($A153,'[1]data aktuální'!$A$1:$DI$10000,22,0))</f>
        <v>2000</v>
      </c>
      <c r="F153" s="58">
        <f>(VLOOKUP($A153,'[1]data aktuální'!$A$1:$DI$10000,23,0))</f>
        <v>3500</v>
      </c>
      <c r="G153" s="58">
        <f>(VLOOKUP($A153,'[1]data aktuální'!$A$1:$DI$10000,24,0))</f>
        <v>3500</v>
      </c>
      <c r="H153" s="60">
        <f>IF((VLOOKUP($A153,'[1]data aktuální'!$A$1:$DI$10000,27,0))=0,"",(VLOOKUP($A153,'[1]data aktuální'!$A$1:$DI$10000,27,0)))</f>
        <v>45</v>
      </c>
      <c r="I153" s="60" t="str">
        <f>IF((VLOOKUP($A153,'[1]data aktuální'!$A$1:$DI$10000,28,0))=0,"",(VLOOKUP($A153,'[1]data aktuální'!$A$1:$DI$10000,28,0)))</f>
        <v/>
      </c>
      <c r="J153" s="60" t="str">
        <f>IF((VLOOKUP($A153,'[1]data aktuální'!$A$1:$DI$10000,29,0))=0,"",(VLOOKUP($A153,'[1]data aktuální'!$A$1:$DI$10000,29,0)))</f>
        <v/>
      </c>
      <c r="K153" s="60" t="str">
        <f>IF((VLOOKUP($A153,'[1]data aktuální'!$A$1:$DI$10000,30,0))=0,"",(VLOOKUP($A153,'[1]data aktuální'!$A$1:$DI$10000,30,0)))</f>
        <v/>
      </c>
      <c r="L153" s="60">
        <f>IF((VLOOKUP($A153,'[1]data aktuální'!$A$1:$DI$10000,32,0))=0,"",(VLOOKUP($A153,'[1]data aktuální'!$A$1:$DI$10000,32,0)))</f>
        <v>5</v>
      </c>
      <c r="M153" s="60" t="str">
        <f>IF((VLOOKUP($A153,'[1]data aktuální'!$A$1:$DI$10000,33,0))=0,"",(VLOOKUP($A153,'[1]data aktuální'!$A$1:$DI$10000,33,0)))</f>
        <v/>
      </c>
      <c r="N153" s="60" t="str">
        <f>IF((VLOOKUP($A153,'[1]data aktuální'!$A$1:$DI$10000,34,0))=0,"",(VLOOKUP($A153,'[1]data aktuální'!$A$1:$DI$10000,34,0)))</f>
        <v/>
      </c>
      <c r="O153" s="60" t="str">
        <f>IF((VLOOKUP($A153,'[1]data aktuální'!$A$1:$DI$10000,35,0))=0,"",(VLOOKUP($A153,'[1]data aktuální'!$A$1:$DI$10000,35,0)))</f>
        <v/>
      </c>
      <c r="P153" s="60">
        <f>IF((VLOOKUP($A153,'[1]data aktuální'!$A$1:$DI$10000,37,0))=0,"",(VLOOKUP($A153,'[1]data aktuální'!$A$1:$DI$10000,37,0)))</f>
        <v>10</v>
      </c>
      <c r="Q153" s="60" t="str">
        <f>IF((VLOOKUP($A153,'[1]data aktuální'!$A$1:$DI$10000,38,0))=0,"",(VLOOKUP($A153,'[1]data aktuální'!$A$1:$DI$10000,38,0)))</f>
        <v/>
      </c>
      <c r="R153" s="60" t="str">
        <f>IF((VLOOKUP($A153,'[1]data aktuální'!$A$1:$DI$10000,39,0))=0,"",(VLOOKUP($A153,'[1]data aktuální'!$A$1:$DI$10000,39,0)))</f>
        <v/>
      </c>
      <c r="S153" s="60" t="str">
        <f>IF((VLOOKUP($A153,'[1]data aktuální'!$A$1:$DI$10000,40,0))=0,"",(VLOOKUP($A153,'[1]data aktuální'!$A$1:$DI$10000,40,0)))</f>
        <v/>
      </c>
      <c r="T153" s="60" t="str">
        <f>IF((VLOOKUP($A153,'[1]data aktuální'!$A$1:$DI$10000,42,0))=0,"",(VLOOKUP($A153,'[1]data aktuální'!$A$1:$DI$10000,42,0)))</f>
        <v/>
      </c>
      <c r="U153" s="60" t="str">
        <f>IF((VLOOKUP($A153,'[1]data aktuální'!$A$1:$DI$10000,43,0))=0,"",(VLOOKUP($A153,'[1]data aktuální'!$A$1:$DI$10000,43,0)))</f>
        <v/>
      </c>
      <c r="V153" s="60" t="str">
        <f>IF((VLOOKUP($A153,'[1]data aktuální'!$A$1:$DI$10000,44,0))=0,"",(VLOOKUP($A153,'[1]data aktuální'!$A$1:$DI$10000,44,0)))</f>
        <v/>
      </c>
      <c r="W153" s="60" t="str">
        <f>IF((VLOOKUP($A153,'[1]data aktuální'!$A$1:$DI$10000,45,0))=0,"",(VLOOKUP($A153,'[1]data aktuální'!$A$1:$DI$10000,45,0)))</f>
        <v/>
      </c>
      <c r="X153" s="60">
        <f>IF((VLOOKUP($A153,'[1]data aktuální'!$A$1:$DI$10000,47,0))=0,"",(VLOOKUP($A153,'[1]data aktuální'!$A$1:$DI$10000,47,0)))</f>
        <v>5</v>
      </c>
      <c r="Y153" s="60" t="str">
        <f>IF((VLOOKUP($A153,'[1]data aktuální'!$A$1:$DI$10000,48,0))=0,"",(VLOOKUP($A153,'[1]data aktuální'!$A$1:$DI$10000,48,0)))</f>
        <v/>
      </c>
      <c r="Z153" s="60" t="str">
        <f>IF((VLOOKUP($A153,'[1]data aktuální'!$A$1:$DI$10000,49,0))=0,"",(VLOOKUP($A153,'[1]data aktuální'!$A$1:$DI$10000,49,0)))</f>
        <v/>
      </c>
      <c r="AA153" s="60" t="str">
        <f>IF((VLOOKUP($A153,'[1]data aktuální'!$A$1:$DI$10000,50,0))=0,"",(VLOOKUP($A153,'[1]data aktuální'!$A$1:$DI$10000,50,0)))</f>
        <v/>
      </c>
      <c r="AB153" s="60" t="str">
        <f>IF((VLOOKUP($A153,'[1]data aktuální'!$A$1:$DI$10000,52,0))=0,"",(VLOOKUP($A153,'[1]data aktuální'!$A$1:$DI$10000,52,0)))</f>
        <v/>
      </c>
      <c r="AC153" s="60" t="str">
        <f>IF((VLOOKUP($A153,'[1]data aktuální'!$A$1:$DI$10000,53,0))=0,"",(VLOOKUP($A153,'[1]data aktuální'!$A$1:$DI$10000,53,0)))</f>
        <v/>
      </c>
      <c r="AD153" s="60" t="str">
        <f>IF((VLOOKUP($A153,'[1]data aktuální'!$A$1:$DI$10000,54,0))=0,"",(VLOOKUP($A153,'[1]data aktuální'!$A$1:$DI$10000,54,0)))</f>
        <v/>
      </c>
      <c r="AE153" s="60" t="str">
        <f>IF((VLOOKUP($A153,'[1]data aktuální'!$A$1:$DI$10000,55,0))=0,"",(VLOOKUP($A153,'[1]data aktuální'!$A$1:$DI$10000,55,0)))</f>
        <v/>
      </c>
      <c r="AF153" s="60" t="str">
        <f>IF((VLOOKUP($A153,'[1]data aktuální'!$A$1:$DI$10000,57,0))=0,"",(VLOOKUP($A153,'[1]data aktuální'!$A$1:$DI$10000,57,0)))</f>
        <v/>
      </c>
      <c r="AG153" s="60" t="str">
        <f>IF((VLOOKUP($A153,'[1]data aktuální'!$A$1:$DI$10000,58,0))=0,"",(VLOOKUP($A153,'[1]data aktuální'!$A$1:$DI$10000,58,0)))</f>
        <v/>
      </c>
      <c r="AH153" s="60" t="str">
        <f>IF((VLOOKUP($A153,'[1]data aktuální'!$A$1:$DI$10000,59,0))=0,"",(VLOOKUP($A153,'[1]data aktuální'!$A$1:$DI$10000,59,0)))</f>
        <v/>
      </c>
      <c r="AI153" s="60" t="str">
        <f>IF((VLOOKUP($A153,'[1]data aktuální'!$A$1:$DI$10000,60,0))=0,"",(VLOOKUP($A153,'[1]data aktuální'!$A$1:$DI$10000,60,0)))</f>
        <v/>
      </c>
      <c r="AJ153" s="60">
        <f>IF((VLOOKUP($A153,'[1]data aktuální'!$A$1:$DI$10000,62,0))=0,"",(VLOOKUP($A153,'[1]data aktuální'!$A$1:$DI$10000,62,0)))</f>
        <v>35</v>
      </c>
      <c r="AK153" s="60" t="str">
        <f>IF((VLOOKUP($A153,'[1]data aktuální'!$A$1:$DI$10000,63,0))=0,"",(VLOOKUP($A153,'[1]data aktuální'!$A$1:$DI$10000,63,0)))</f>
        <v/>
      </c>
      <c r="AL153" s="60" t="str">
        <f>IF((VLOOKUP($A153,'[1]data aktuální'!$A$1:$DI$10000,64,0))=0,"",(VLOOKUP($A153,'[1]data aktuální'!$A$1:$DI$10000,64,0)))</f>
        <v/>
      </c>
      <c r="AM153" s="60" t="str">
        <f>IF((VLOOKUP($A153,'[1]data aktuální'!$A$1:$DI$10000,65,0))=0,"",(VLOOKUP($A153,'[1]data aktuální'!$A$1:$DI$10000,65,0)))</f>
        <v/>
      </c>
      <c r="AN153" s="56" t="str">
        <f>VLOOKUP(A153,'[1]data aktuální'!$A$2:$DI$10000,113,0)</f>
        <v>2,5-5 tis.m3</v>
      </c>
    </row>
    <row r="154" spans="1:40" s="36" customFormat="1" x14ac:dyDescent="0.25">
      <c r="A154" s="36">
        <v>587</v>
      </c>
      <c r="B154" s="51" t="str">
        <f>(VLOOKUP($A154,'[1]data aktuální'!$A$1:$DI$10000,3,0))</f>
        <v>24317659</v>
      </c>
      <c r="C154" s="38" t="str">
        <f>(VLOOKUP($A154,'[1]data aktuální'!$A$1:$DI$10000,7,0))</f>
        <v>Dřevovýroba Hodný s.r.o.</v>
      </c>
      <c r="D154" s="38" t="str">
        <f>IF((VLOOKUP($A154,'[1]data aktuální'!$A$1:$DI$10000,14,0))=0,"",(VLOOKUP($A154,'[1]data aktuální'!$A$1:$DI$10000,14,0)))</f>
        <v/>
      </c>
      <c r="E154" s="39">
        <f>(VLOOKUP($A154,'[1]data aktuální'!$A$1:$DI$10000,22,0))</f>
        <v>4900</v>
      </c>
      <c r="F154" s="39">
        <f>(VLOOKUP($A154,'[1]data aktuální'!$A$1:$DI$10000,23,0))</f>
        <v>4900</v>
      </c>
      <c r="G154" s="39">
        <f>(VLOOKUP($A154,'[1]data aktuální'!$A$1:$DI$10000,24,0))</f>
        <v>3500</v>
      </c>
      <c r="H154" s="40">
        <f>IF((VLOOKUP($A154,'[1]data aktuální'!$A$1:$DI$10000,27,0))=0,"",(VLOOKUP($A154,'[1]data aktuální'!$A$1:$DI$10000,27,0)))</f>
        <v>26</v>
      </c>
      <c r="I154" s="40">
        <f>IF((VLOOKUP($A154,'[1]data aktuální'!$A$1:$DI$10000,28,0))=0,"",(VLOOKUP($A154,'[1]data aktuální'!$A$1:$DI$10000,28,0)))</f>
        <v>9</v>
      </c>
      <c r="J154" s="40">
        <f>IF((VLOOKUP($A154,'[1]data aktuální'!$A$1:$DI$10000,29,0))=0,"",(VLOOKUP($A154,'[1]data aktuální'!$A$1:$DI$10000,29,0)))</f>
        <v>25</v>
      </c>
      <c r="K154" s="40">
        <f>IF((VLOOKUP($A154,'[1]data aktuální'!$A$1:$DI$10000,30,0))=0,"",(VLOOKUP($A154,'[1]data aktuální'!$A$1:$DI$10000,30,0)))</f>
        <v>3</v>
      </c>
      <c r="L154" s="40">
        <f>IF((VLOOKUP($A154,'[1]data aktuální'!$A$1:$DI$10000,32,0))=0,"",(VLOOKUP($A154,'[1]data aktuální'!$A$1:$DI$10000,32,0)))</f>
        <v>10</v>
      </c>
      <c r="M154" s="40">
        <f>IF((VLOOKUP($A154,'[1]data aktuální'!$A$1:$DI$10000,33,0))=0,"",(VLOOKUP($A154,'[1]data aktuální'!$A$1:$DI$10000,33,0)))</f>
        <v>4</v>
      </c>
      <c r="N154" s="40">
        <f>IF((VLOOKUP($A154,'[1]data aktuální'!$A$1:$DI$10000,34,0))=0,"",(VLOOKUP($A154,'[1]data aktuální'!$A$1:$DI$10000,34,0)))</f>
        <v>5</v>
      </c>
      <c r="O154" s="40" t="str">
        <f>IF((VLOOKUP($A154,'[1]data aktuální'!$A$1:$DI$10000,35,0))=0,"",(VLOOKUP($A154,'[1]data aktuální'!$A$1:$DI$10000,35,0)))</f>
        <v/>
      </c>
      <c r="P154" s="40">
        <f>IF((VLOOKUP($A154,'[1]data aktuální'!$A$1:$DI$10000,37,0))=0,"",(VLOOKUP($A154,'[1]data aktuální'!$A$1:$DI$10000,37,0)))</f>
        <v>6</v>
      </c>
      <c r="Q154" s="40">
        <f>IF((VLOOKUP($A154,'[1]data aktuální'!$A$1:$DI$10000,38,0))=0,"",(VLOOKUP($A154,'[1]data aktuální'!$A$1:$DI$10000,38,0)))</f>
        <v>2</v>
      </c>
      <c r="R154" s="40">
        <f>IF((VLOOKUP($A154,'[1]data aktuální'!$A$1:$DI$10000,39,0))=0,"",(VLOOKUP($A154,'[1]data aktuální'!$A$1:$DI$10000,39,0)))</f>
        <v>1</v>
      </c>
      <c r="S154" s="40" t="str">
        <f>IF((VLOOKUP($A154,'[1]data aktuální'!$A$1:$DI$10000,40,0))=0,"",(VLOOKUP($A154,'[1]data aktuální'!$A$1:$DI$10000,40,0)))</f>
        <v/>
      </c>
      <c r="T154" s="40">
        <f>IF((VLOOKUP($A154,'[1]data aktuální'!$A$1:$DI$10000,42,0))=0,"",(VLOOKUP($A154,'[1]data aktuální'!$A$1:$DI$10000,42,0)))</f>
        <v>1</v>
      </c>
      <c r="U154" s="40">
        <f>IF((VLOOKUP($A154,'[1]data aktuální'!$A$1:$DI$10000,43,0))=0,"",(VLOOKUP($A154,'[1]data aktuální'!$A$1:$DI$10000,43,0)))</f>
        <v>1</v>
      </c>
      <c r="V154" s="40">
        <f>IF((VLOOKUP($A154,'[1]data aktuální'!$A$1:$DI$10000,44,0))=0,"",(VLOOKUP($A154,'[1]data aktuální'!$A$1:$DI$10000,44,0)))</f>
        <v>1</v>
      </c>
      <c r="W154" s="40" t="str">
        <f>IF((VLOOKUP($A154,'[1]data aktuální'!$A$1:$DI$10000,45,0))=0,"",(VLOOKUP($A154,'[1]data aktuální'!$A$1:$DI$10000,45,0)))</f>
        <v/>
      </c>
      <c r="X154" s="40">
        <f>IF((VLOOKUP($A154,'[1]data aktuální'!$A$1:$DI$10000,47,0))=0,"",(VLOOKUP($A154,'[1]data aktuální'!$A$1:$DI$10000,47,0)))</f>
        <v>1</v>
      </c>
      <c r="Y154" s="40">
        <f>IF((VLOOKUP($A154,'[1]data aktuální'!$A$1:$DI$10000,48,0))=0,"",(VLOOKUP($A154,'[1]data aktuální'!$A$1:$DI$10000,48,0)))</f>
        <v>1</v>
      </c>
      <c r="Z154" s="40" t="str">
        <f>IF((VLOOKUP($A154,'[1]data aktuální'!$A$1:$DI$10000,49,0))=0,"",(VLOOKUP($A154,'[1]data aktuální'!$A$1:$DI$10000,49,0)))</f>
        <v/>
      </c>
      <c r="AA154" s="40" t="str">
        <f>IF((VLOOKUP($A154,'[1]data aktuální'!$A$1:$DI$10000,50,0))=0,"",(VLOOKUP($A154,'[1]data aktuální'!$A$1:$DI$10000,50,0)))</f>
        <v/>
      </c>
      <c r="AB154" s="40" t="str">
        <f>IF((VLOOKUP($A154,'[1]data aktuální'!$A$1:$DI$10000,52,0))=0,"",(VLOOKUP($A154,'[1]data aktuální'!$A$1:$DI$10000,52,0)))</f>
        <v/>
      </c>
      <c r="AC154" s="40" t="str">
        <f>IF((VLOOKUP($A154,'[1]data aktuální'!$A$1:$DI$10000,53,0))=0,"",(VLOOKUP($A154,'[1]data aktuální'!$A$1:$DI$10000,53,0)))</f>
        <v/>
      </c>
      <c r="AD154" s="40">
        <f>IF((VLOOKUP($A154,'[1]data aktuální'!$A$1:$DI$10000,54,0))=0,"",(VLOOKUP($A154,'[1]data aktuální'!$A$1:$DI$10000,54,0)))</f>
        <v>1</v>
      </c>
      <c r="AE154" s="40" t="str">
        <f>IF((VLOOKUP($A154,'[1]data aktuální'!$A$1:$DI$10000,55,0))=0,"",(VLOOKUP($A154,'[1]data aktuální'!$A$1:$DI$10000,55,0)))</f>
        <v/>
      </c>
      <c r="AF154" s="40" t="str">
        <f>IF((VLOOKUP($A154,'[1]data aktuální'!$A$1:$DI$10000,57,0))=0,"",(VLOOKUP($A154,'[1]data aktuální'!$A$1:$DI$10000,57,0)))</f>
        <v/>
      </c>
      <c r="AG154" s="40" t="str">
        <f>IF((VLOOKUP($A154,'[1]data aktuální'!$A$1:$DI$10000,58,0))=0,"",(VLOOKUP($A154,'[1]data aktuální'!$A$1:$DI$10000,58,0)))</f>
        <v/>
      </c>
      <c r="AH154" s="40">
        <f>IF((VLOOKUP($A154,'[1]data aktuální'!$A$1:$DI$10000,59,0))=0,"",(VLOOKUP($A154,'[1]data aktuální'!$A$1:$DI$10000,59,0)))</f>
        <v>1</v>
      </c>
      <c r="AI154" s="40" t="str">
        <f>IF((VLOOKUP($A154,'[1]data aktuální'!$A$1:$DI$10000,60,0))=0,"",(VLOOKUP($A154,'[1]data aktuální'!$A$1:$DI$10000,60,0)))</f>
        <v/>
      </c>
      <c r="AJ154" s="40">
        <f>IF((VLOOKUP($A154,'[1]data aktuální'!$A$1:$DI$10000,62,0))=0,"",(VLOOKUP($A154,'[1]data aktuální'!$A$1:$DI$10000,62,0)))</f>
        <v>1</v>
      </c>
      <c r="AK154" s="40">
        <f>IF((VLOOKUP($A154,'[1]data aktuální'!$A$1:$DI$10000,63,0))=0,"",(VLOOKUP($A154,'[1]data aktuální'!$A$1:$DI$10000,63,0)))</f>
        <v>1</v>
      </c>
      <c r="AL154" s="40" t="str">
        <f>IF((VLOOKUP($A154,'[1]data aktuální'!$A$1:$DI$10000,64,0))=0,"",(VLOOKUP($A154,'[1]data aktuální'!$A$1:$DI$10000,64,0)))</f>
        <v/>
      </c>
      <c r="AM154" s="40" t="str">
        <f>IF((VLOOKUP($A154,'[1]data aktuální'!$A$1:$DI$10000,65,0))=0,"",(VLOOKUP($A154,'[1]data aktuální'!$A$1:$DI$10000,65,0)))</f>
        <v/>
      </c>
      <c r="AN154" s="38" t="str">
        <f>VLOOKUP(A154,'[1]data aktuální'!$A$2:$DI$10000,113,0)</f>
        <v>2,5-5 tis.m3</v>
      </c>
    </row>
    <row r="155" spans="1:40" x14ac:dyDescent="0.25">
      <c r="A155" s="74">
        <v>641</v>
      </c>
      <c r="B155" s="52" t="str">
        <f>(VLOOKUP($A155,'[1]data aktuální'!$A$1:$DI$10000,3,0))</f>
        <v>47719443</v>
      </c>
      <c r="C155" s="33" t="str">
        <f>(VLOOKUP($A155,'[1]data aktuální'!$A$1:$DI$10000,7,0))</f>
        <v>Dřevovýroba HEPA spol. s r o.</v>
      </c>
      <c r="D155" s="33" t="str">
        <f>IF((VLOOKUP($A155,'[1]data aktuální'!$A$1:$DI$10000,14,0))=0,"",(VLOOKUP($A155,'[1]data aktuální'!$A$1:$DI$10000,14,0)))</f>
        <v/>
      </c>
      <c r="E155" s="34">
        <f>(VLOOKUP($A155,'[1]data aktuální'!$A$1:$DI$10000,22,0))</f>
        <v>3710</v>
      </c>
      <c r="F155" s="34">
        <f>(VLOOKUP($A155,'[1]data aktuální'!$A$1:$DI$10000,23,0))</f>
        <v>3565</v>
      </c>
      <c r="G155" s="34">
        <f>(VLOOKUP($A155,'[1]data aktuální'!$A$1:$DI$10000,24,0))</f>
        <v>3409</v>
      </c>
      <c r="H155" s="35">
        <f>IF((VLOOKUP($A155,'[1]data aktuální'!$A$1:$DI$10000,27,0))=0,"",(VLOOKUP($A155,'[1]data aktuální'!$A$1:$DI$10000,27,0)))</f>
        <v>76</v>
      </c>
      <c r="I155" s="35">
        <f>IF((VLOOKUP($A155,'[1]data aktuální'!$A$1:$DI$10000,28,0))=0,"",(VLOOKUP($A155,'[1]data aktuální'!$A$1:$DI$10000,28,0)))</f>
        <v>10</v>
      </c>
      <c r="J155" s="35" t="str">
        <f>IF((VLOOKUP($A155,'[1]data aktuální'!$A$1:$DI$10000,29,0))=0,"",(VLOOKUP($A155,'[1]data aktuální'!$A$1:$DI$10000,29,0)))</f>
        <v/>
      </c>
      <c r="K155" s="35" t="str">
        <f>IF((VLOOKUP($A155,'[1]data aktuální'!$A$1:$DI$10000,30,0))=0,"",(VLOOKUP($A155,'[1]data aktuální'!$A$1:$DI$10000,30,0)))</f>
        <v/>
      </c>
      <c r="L155" s="35">
        <f>IF((VLOOKUP($A155,'[1]data aktuální'!$A$1:$DI$10000,32,0))=0,"",(VLOOKUP($A155,'[1]data aktuální'!$A$1:$DI$10000,32,0)))</f>
        <v>6</v>
      </c>
      <c r="M155" s="35">
        <f>IF((VLOOKUP($A155,'[1]data aktuální'!$A$1:$DI$10000,33,0))=0,"",(VLOOKUP($A155,'[1]data aktuální'!$A$1:$DI$10000,33,0)))</f>
        <v>2</v>
      </c>
      <c r="N155" s="35" t="str">
        <f>IF((VLOOKUP($A155,'[1]data aktuální'!$A$1:$DI$10000,34,0))=0,"",(VLOOKUP($A155,'[1]data aktuální'!$A$1:$DI$10000,34,0)))</f>
        <v/>
      </c>
      <c r="O155" s="35" t="str">
        <f>IF((VLOOKUP($A155,'[1]data aktuální'!$A$1:$DI$10000,35,0))=0,"",(VLOOKUP($A155,'[1]data aktuální'!$A$1:$DI$10000,35,0)))</f>
        <v/>
      </c>
      <c r="P155" s="35">
        <f>IF((VLOOKUP($A155,'[1]data aktuální'!$A$1:$DI$10000,37,0))=0,"",(VLOOKUP($A155,'[1]data aktuální'!$A$1:$DI$10000,37,0)))</f>
        <v>3</v>
      </c>
      <c r="Q155" s="35">
        <f>IF((VLOOKUP($A155,'[1]data aktuální'!$A$1:$DI$10000,38,0))=0,"",(VLOOKUP($A155,'[1]data aktuální'!$A$1:$DI$10000,38,0)))</f>
        <v>1</v>
      </c>
      <c r="R155" s="35" t="str">
        <f>IF((VLOOKUP($A155,'[1]data aktuální'!$A$1:$DI$10000,39,0))=0,"",(VLOOKUP($A155,'[1]data aktuální'!$A$1:$DI$10000,39,0)))</f>
        <v/>
      </c>
      <c r="S155" s="35" t="str">
        <f>IF((VLOOKUP($A155,'[1]data aktuální'!$A$1:$DI$10000,40,0))=0,"",(VLOOKUP($A155,'[1]data aktuální'!$A$1:$DI$10000,40,0)))</f>
        <v/>
      </c>
      <c r="T155" s="35" t="str">
        <f>IF((VLOOKUP($A155,'[1]data aktuální'!$A$1:$DI$10000,42,0))=0,"",(VLOOKUP($A155,'[1]data aktuální'!$A$1:$DI$10000,42,0)))</f>
        <v/>
      </c>
      <c r="U155" s="35" t="str">
        <f>IF((VLOOKUP($A155,'[1]data aktuální'!$A$1:$DI$10000,43,0))=0,"",(VLOOKUP($A155,'[1]data aktuální'!$A$1:$DI$10000,43,0)))</f>
        <v/>
      </c>
      <c r="V155" s="35" t="str">
        <f>IF((VLOOKUP($A155,'[1]data aktuální'!$A$1:$DI$10000,44,0))=0,"",(VLOOKUP($A155,'[1]data aktuální'!$A$1:$DI$10000,44,0)))</f>
        <v/>
      </c>
      <c r="W155" s="35" t="str">
        <f>IF((VLOOKUP($A155,'[1]data aktuální'!$A$1:$DI$10000,45,0))=0,"",(VLOOKUP($A155,'[1]data aktuální'!$A$1:$DI$10000,45,0)))</f>
        <v/>
      </c>
      <c r="X155" s="35">
        <f>IF((VLOOKUP($A155,'[1]data aktuální'!$A$1:$DI$10000,47,0))=0,"",(VLOOKUP($A155,'[1]data aktuální'!$A$1:$DI$10000,47,0)))</f>
        <v>1</v>
      </c>
      <c r="Y155" s="35">
        <f>IF((VLOOKUP($A155,'[1]data aktuální'!$A$1:$DI$10000,48,0))=0,"",(VLOOKUP($A155,'[1]data aktuální'!$A$1:$DI$10000,48,0)))</f>
        <v>1</v>
      </c>
      <c r="Z155" s="35" t="str">
        <f>IF((VLOOKUP($A155,'[1]data aktuální'!$A$1:$DI$10000,49,0))=0,"",(VLOOKUP($A155,'[1]data aktuální'!$A$1:$DI$10000,49,0)))</f>
        <v/>
      </c>
      <c r="AA155" s="35" t="str">
        <f>IF((VLOOKUP($A155,'[1]data aktuální'!$A$1:$DI$10000,50,0))=0,"",(VLOOKUP($A155,'[1]data aktuální'!$A$1:$DI$10000,50,0)))</f>
        <v/>
      </c>
      <c r="AB155" s="35" t="str">
        <f>IF((VLOOKUP($A155,'[1]data aktuální'!$A$1:$DI$10000,52,0))=0,"",(VLOOKUP($A155,'[1]data aktuální'!$A$1:$DI$10000,52,0)))</f>
        <v/>
      </c>
      <c r="AC155" s="35" t="str">
        <f>IF((VLOOKUP($A155,'[1]data aktuální'!$A$1:$DI$10000,53,0))=0,"",(VLOOKUP($A155,'[1]data aktuální'!$A$1:$DI$10000,53,0)))</f>
        <v/>
      </c>
      <c r="AD155" s="35" t="str">
        <f>IF((VLOOKUP($A155,'[1]data aktuální'!$A$1:$DI$10000,54,0))=0,"",(VLOOKUP($A155,'[1]data aktuální'!$A$1:$DI$10000,54,0)))</f>
        <v/>
      </c>
      <c r="AE155" s="35" t="str">
        <f>IF((VLOOKUP($A155,'[1]data aktuální'!$A$1:$DI$10000,55,0))=0,"",(VLOOKUP($A155,'[1]data aktuální'!$A$1:$DI$10000,55,0)))</f>
        <v/>
      </c>
      <c r="AF155" s="35" t="str">
        <f>IF((VLOOKUP($A155,'[1]data aktuální'!$A$1:$DI$10000,57,0))=0,"",(VLOOKUP($A155,'[1]data aktuální'!$A$1:$DI$10000,57,0)))</f>
        <v/>
      </c>
      <c r="AG155" s="35" t="str">
        <f>IF((VLOOKUP($A155,'[1]data aktuální'!$A$1:$DI$10000,58,0))=0,"",(VLOOKUP($A155,'[1]data aktuální'!$A$1:$DI$10000,58,0)))</f>
        <v/>
      </c>
      <c r="AH155" s="35" t="str">
        <f>IF((VLOOKUP($A155,'[1]data aktuální'!$A$1:$DI$10000,59,0))=0,"",(VLOOKUP($A155,'[1]data aktuální'!$A$1:$DI$10000,59,0)))</f>
        <v/>
      </c>
      <c r="AI155" s="35" t="str">
        <f>IF((VLOOKUP($A155,'[1]data aktuální'!$A$1:$DI$10000,60,0))=0,"",(VLOOKUP($A155,'[1]data aktuální'!$A$1:$DI$10000,60,0)))</f>
        <v/>
      </c>
      <c r="AJ155" s="35" t="str">
        <f>IF((VLOOKUP($A155,'[1]data aktuální'!$A$1:$DI$10000,62,0))=0,"",(VLOOKUP($A155,'[1]data aktuální'!$A$1:$DI$10000,62,0)))</f>
        <v/>
      </c>
      <c r="AK155" s="35" t="str">
        <f>IF((VLOOKUP($A155,'[1]data aktuální'!$A$1:$DI$10000,63,0))=0,"",(VLOOKUP($A155,'[1]data aktuální'!$A$1:$DI$10000,63,0)))</f>
        <v/>
      </c>
      <c r="AL155" s="35" t="str">
        <f>IF((VLOOKUP($A155,'[1]data aktuální'!$A$1:$DI$10000,64,0))=0,"",(VLOOKUP($A155,'[1]data aktuální'!$A$1:$DI$10000,64,0)))</f>
        <v/>
      </c>
      <c r="AM155" s="35" t="str">
        <f>IF((VLOOKUP($A155,'[1]data aktuální'!$A$1:$DI$10000,65,0))=0,"",(VLOOKUP($A155,'[1]data aktuální'!$A$1:$DI$10000,65,0)))</f>
        <v/>
      </c>
      <c r="AN155" s="33" t="str">
        <f>VLOOKUP(A155,'[1]data aktuální'!$A$2:$DI$10000,113,0)</f>
        <v>2,5-5 tis.m3</v>
      </c>
    </row>
    <row r="156" spans="1:40" s="36" customFormat="1" x14ac:dyDescent="0.25">
      <c r="A156" s="36">
        <v>359</v>
      </c>
      <c r="B156" s="51" t="str">
        <f>(VLOOKUP($A156,'[1]data aktuální'!$A$1:$DI$10000,3,0))</f>
        <v>28289871</v>
      </c>
      <c r="C156" s="38" t="str">
        <f>(VLOOKUP($A156,'[1]data aktuální'!$A$1:$DI$10000,7,0))</f>
        <v>VKV DŘEVO s.r.o.</v>
      </c>
      <c r="D156" s="38" t="str">
        <f>IF((VLOOKUP($A156,'[1]data aktuální'!$A$1:$DI$10000,14,0))=0,"",(VLOOKUP($A156,'[1]data aktuální'!$A$1:$DI$10000,14,0)))</f>
        <v/>
      </c>
      <c r="E156" s="39">
        <f>(VLOOKUP($A156,'[1]data aktuální'!$A$1:$DI$10000,22,0))</f>
        <v>3498</v>
      </c>
      <c r="F156" s="39">
        <f>(VLOOKUP($A156,'[1]data aktuální'!$A$1:$DI$10000,23,0))</f>
        <v>2745</v>
      </c>
      <c r="G156" s="39">
        <f>(VLOOKUP($A156,'[1]data aktuální'!$A$1:$DI$10000,24,0))</f>
        <v>3358</v>
      </c>
      <c r="H156" s="40">
        <f>IF((VLOOKUP($A156,'[1]data aktuální'!$A$1:$DI$10000,27,0))=0,"",(VLOOKUP($A156,'[1]data aktuální'!$A$1:$DI$10000,27,0)))</f>
        <v>30</v>
      </c>
      <c r="I156" s="40">
        <f>IF((VLOOKUP($A156,'[1]data aktuální'!$A$1:$DI$10000,28,0))=0,"",(VLOOKUP($A156,'[1]data aktuální'!$A$1:$DI$10000,28,0)))</f>
        <v>5</v>
      </c>
      <c r="J156" s="40">
        <f>IF((VLOOKUP($A156,'[1]data aktuální'!$A$1:$DI$10000,29,0))=0,"",(VLOOKUP($A156,'[1]data aktuální'!$A$1:$DI$10000,29,0)))</f>
        <v>20</v>
      </c>
      <c r="K156" s="40" t="str">
        <f>IF((VLOOKUP($A156,'[1]data aktuální'!$A$1:$DI$10000,30,0))=0,"",(VLOOKUP($A156,'[1]data aktuální'!$A$1:$DI$10000,30,0)))</f>
        <v/>
      </c>
      <c r="L156" s="40">
        <f>IF((VLOOKUP($A156,'[1]data aktuální'!$A$1:$DI$10000,32,0))=0,"",(VLOOKUP($A156,'[1]data aktuální'!$A$1:$DI$10000,32,0)))</f>
        <v>30</v>
      </c>
      <c r="M156" s="40" t="str">
        <f>IF((VLOOKUP($A156,'[1]data aktuální'!$A$1:$DI$10000,33,0))=0,"",(VLOOKUP($A156,'[1]data aktuální'!$A$1:$DI$10000,33,0)))</f>
        <v/>
      </c>
      <c r="N156" s="40" t="str">
        <f>IF((VLOOKUP($A156,'[1]data aktuální'!$A$1:$DI$10000,34,0))=0,"",(VLOOKUP($A156,'[1]data aktuální'!$A$1:$DI$10000,34,0)))</f>
        <v/>
      </c>
      <c r="O156" s="40" t="str">
        <f>IF((VLOOKUP($A156,'[1]data aktuální'!$A$1:$DI$10000,35,0))=0,"",(VLOOKUP($A156,'[1]data aktuální'!$A$1:$DI$10000,35,0)))</f>
        <v/>
      </c>
      <c r="P156" s="40">
        <f>IF((VLOOKUP($A156,'[1]data aktuální'!$A$1:$DI$10000,37,0))=0,"",(VLOOKUP($A156,'[1]data aktuální'!$A$1:$DI$10000,37,0)))</f>
        <v>10</v>
      </c>
      <c r="Q156" s="40" t="str">
        <f>IF((VLOOKUP($A156,'[1]data aktuální'!$A$1:$DI$10000,38,0))=0,"",(VLOOKUP($A156,'[1]data aktuální'!$A$1:$DI$10000,38,0)))</f>
        <v/>
      </c>
      <c r="R156" s="40" t="str">
        <f>IF((VLOOKUP($A156,'[1]data aktuální'!$A$1:$DI$10000,39,0))=0,"",(VLOOKUP($A156,'[1]data aktuální'!$A$1:$DI$10000,39,0)))</f>
        <v/>
      </c>
      <c r="S156" s="40" t="str">
        <f>IF((VLOOKUP($A156,'[1]data aktuální'!$A$1:$DI$10000,40,0))=0,"",(VLOOKUP($A156,'[1]data aktuální'!$A$1:$DI$10000,40,0)))</f>
        <v/>
      </c>
      <c r="T156" s="40">
        <f>IF((VLOOKUP($A156,'[1]data aktuální'!$A$1:$DI$10000,42,0))=0,"",(VLOOKUP($A156,'[1]data aktuální'!$A$1:$DI$10000,42,0)))</f>
        <v>3</v>
      </c>
      <c r="U156" s="40" t="str">
        <f>IF((VLOOKUP($A156,'[1]data aktuální'!$A$1:$DI$10000,43,0))=0,"",(VLOOKUP($A156,'[1]data aktuální'!$A$1:$DI$10000,43,0)))</f>
        <v/>
      </c>
      <c r="V156" s="40" t="str">
        <f>IF((VLOOKUP($A156,'[1]data aktuální'!$A$1:$DI$10000,44,0))=0,"",(VLOOKUP($A156,'[1]data aktuální'!$A$1:$DI$10000,44,0)))</f>
        <v/>
      </c>
      <c r="W156" s="40" t="str">
        <f>IF((VLOOKUP($A156,'[1]data aktuální'!$A$1:$DI$10000,45,0))=0,"",(VLOOKUP($A156,'[1]data aktuální'!$A$1:$DI$10000,45,0)))</f>
        <v/>
      </c>
      <c r="X156" s="40">
        <f>IF((VLOOKUP($A156,'[1]data aktuální'!$A$1:$DI$10000,47,0))=0,"",(VLOOKUP($A156,'[1]data aktuální'!$A$1:$DI$10000,47,0)))</f>
        <v>2</v>
      </c>
      <c r="Y156" s="40" t="str">
        <f>IF((VLOOKUP($A156,'[1]data aktuální'!$A$1:$DI$10000,48,0))=0,"",(VLOOKUP($A156,'[1]data aktuální'!$A$1:$DI$10000,48,0)))</f>
        <v/>
      </c>
      <c r="Z156" s="40" t="str">
        <f>IF((VLOOKUP($A156,'[1]data aktuální'!$A$1:$DI$10000,49,0))=0,"",(VLOOKUP($A156,'[1]data aktuální'!$A$1:$DI$10000,49,0)))</f>
        <v/>
      </c>
      <c r="AA156" s="40" t="str">
        <f>IF((VLOOKUP($A156,'[1]data aktuální'!$A$1:$DI$10000,50,0))=0,"",(VLOOKUP($A156,'[1]data aktuální'!$A$1:$DI$10000,50,0)))</f>
        <v/>
      </c>
      <c r="AB156" s="40" t="str">
        <f>IF((VLOOKUP($A156,'[1]data aktuální'!$A$1:$DI$10000,52,0))=0,"",(VLOOKUP($A156,'[1]data aktuální'!$A$1:$DI$10000,52,0)))</f>
        <v/>
      </c>
      <c r="AC156" s="40" t="str">
        <f>IF((VLOOKUP($A156,'[1]data aktuální'!$A$1:$DI$10000,53,0))=0,"",(VLOOKUP($A156,'[1]data aktuální'!$A$1:$DI$10000,53,0)))</f>
        <v/>
      </c>
      <c r="AD156" s="40" t="str">
        <f>IF((VLOOKUP($A156,'[1]data aktuální'!$A$1:$DI$10000,54,0))=0,"",(VLOOKUP($A156,'[1]data aktuální'!$A$1:$DI$10000,54,0)))</f>
        <v/>
      </c>
      <c r="AE156" s="40" t="str">
        <f>IF((VLOOKUP($A156,'[1]data aktuální'!$A$1:$DI$10000,55,0))=0,"",(VLOOKUP($A156,'[1]data aktuální'!$A$1:$DI$10000,55,0)))</f>
        <v/>
      </c>
      <c r="AF156" s="40" t="str">
        <f>IF((VLOOKUP($A156,'[1]data aktuální'!$A$1:$DI$10000,57,0))=0,"",(VLOOKUP($A156,'[1]data aktuální'!$A$1:$DI$10000,57,0)))</f>
        <v/>
      </c>
      <c r="AG156" s="40" t="str">
        <f>IF((VLOOKUP($A156,'[1]data aktuální'!$A$1:$DI$10000,58,0))=0,"",(VLOOKUP($A156,'[1]data aktuální'!$A$1:$DI$10000,58,0)))</f>
        <v/>
      </c>
      <c r="AH156" s="40" t="str">
        <f>IF((VLOOKUP($A156,'[1]data aktuální'!$A$1:$DI$10000,59,0))=0,"",(VLOOKUP($A156,'[1]data aktuální'!$A$1:$DI$10000,59,0)))</f>
        <v/>
      </c>
      <c r="AI156" s="40" t="str">
        <f>IF((VLOOKUP($A156,'[1]data aktuální'!$A$1:$DI$10000,60,0))=0,"",(VLOOKUP($A156,'[1]data aktuální'!$A$1:$DI$10000,60,0)))</f>
        <v/>
      </c>
      <c r="AJ156" s="40" t="str">
        <f>IF((VLOOKUP($A156,'[1]data aktuální'!$A$1:$DI$10000,62,0))=0,"",(VLOOKUP($A156,'[1]data aktuální'!$A$1:$DI$10000,62,0)))</f>
        <v/>
      </c>
      <c r="AK156" s="40" t="str">
        <f>IF((VLOOKUP($A156,'[1]data aktuální'!$A$1:$DI$10000,63,0))=0,"",(VLOOKUP($A156,'[1]data aktuální'!$A$1:$DI$10000,63,0)))</f>
        <v/>
      </c>
      <c r="AL156" s="40" t="str">
        <f>IF((VLOOKUP($A156,'[1]data aktuální'!$A$1:$DI$10000,64,0))=0,"",(VLOOKUP($A156,'[1]data aktuální'!$A$1:$DI$10000,64,0)))</f>
        <v/>
      </c>
      <c r="AM156" s="40" t="str">
        <f>IF((VLOOKUP($A156,'[1]data aktuální'!$A$1:$DI$10000,65,0))=0,"",(VLOOKUP($A156,'[1]data aktuální'!$A$1:$DI$10000,65,0)))</f>
        <v/>
      </c>
      <c r="AN156" s="38" t="str">
        <f>VLOOKUP(A156,'[1]data aktuální'!$A$2:$DI$10000,113,0)</f>
        <v>2,5-5 tis.m3</v>
      </c>
    </row>
    <row r="157" spans="1:40" x14ac:dyDescent="0.25">
      <c r="A157" s="74">
        <v>442</v>
      </c>
      <c r="B157" s="52" t="str">
        <f>(VLOOKUP($A157,'[1]data aktuální'!$A$1:$DI$10000,3,0))</f>
        <v>07354151</v>
      </c>
      <c r="C157" s="33" t="str">
        <f>(VLOOKUP($A157,'[1]data aktuální'!$A$1:$DI$10000,7,0))</f>
        <v>PILER MORAVIA s.r.o.</v>
      </c>
      <c r="D157" s="33" t="str">
        <f>IF((VLOOKUP($A157,'[1]data aktuální'!$A$1:$DI$10000,14,0))=0,"",(VLOOKUP($A157,'[1]data aktuální'!$A$1:$DI$10000,14,0)))</f>
        <v/>
      </c>
      <c r="E157" s="34">
        <f>(VLOOKUP($A157,'[1]data aktuální'!$A$1:$DI$10000,22,0))</f>
        <v>1630</v>
      </c>
      <c r="F157" s="34">
        <f>(VLOOKUP($A157,'[1]data aktuální'!$A$1:$DI$10000,23,0))</f>
        <v>1775</v>
      </c>
      <c r="G157" s="34">
        <f>(VLOOKUP($A157,'[1]data aktuální'!$A$1:$DI$10000,24,0))</f>
        <v>3057</v>
      </c>
      <c r="H157" s="35">
        <f>IF((VLOOKUP($A157,'[1]data aktuální'!$A$1:$DI$10000,27,0))=0,"",(VLOOKUP($A157,'[1]data aktuální'!$A$1:$DI$10000,27,0)))</f>
        <v>19</v>
      </c>
      <c r="I157" s="35">
        <f>IF((VLOOKUP($A157,'[1]data aktuální'!$A$1:$DI$10000,28,0))=0,"",(VLOOKUP($A157,'[1]data aktuální'!$A$1:$DI$10000,28,0)))</f>
        <v>9</v>
      </c>
      <c r="J157" s="35">
        <f>IF((VLOOKUP($A157,'[1]data aktuální'!$A$1:$DI$10000,29,0))=0,"",(VLOOKUP($A157,'[1]data aktuální'!$A$1:$DI$10000,29,0)))</f>
        <v>20</v>
      </c>
      <c r="K157" s="35">
        <f>IF((VLOOKUP($A157,'[1]data aktuální'!$A$1:$DI$10000,30,0))=0,"",(VLOOKUP($A157,'[1]data aktuální'!$A$1:$DI$10000,30,0)))</f>
        <v>15</v>
      </c>
      <c r="L157" s="35" t="str">
        <f>IF((VLOOKUP($A157,'[1]data aktuální'!$A$1:$DI$10000,32,0))=0,"",(VLOOKUP($A157,'[1]data aktuální'!$A$1:$DI$10000,32,0)))</f>
        <v/>
      </c>
      <c r="M157" s="35" t="str">
        <f>IF((VLOOKUP($A157,'[1]data aktuální'!$A$1:$DI$10000,33,0))=0,"",(VLOOKUP($A157,'[1]data aktuální'!$A$1:$DI$10000,33,0)))</f>
        <v/>
      </c>
      <c r="N157" s="35">
        <f>IF((VLOOKUP($A157,'[1]data aktuální'!$A$1:$DI$10000,34,0))=0,"",(VLOOKUP($A157,'[1]data aktuální'!$A$1:$DI$10000,34,0)))</f>
        <v>15</v>
      </c>
      <c r="O157" s="35" t="str">
        <f>IF((VLOOKUP($A157,'[1]data aktuální'!$A$1:$DI$10000,35,0))=0,"",(VLOOKUP($A157,'[1]data aktuální'!$A$1:$DI$10000,35,0)))</f>
        <v/>
      </c>
      <c r="P157" s="35">
        <f>IF((VLOOKUP($A157,'[1]data aktuální'!$A$1:$DI$10000,37,0))=0,"",(VLOOKUP($A157,'[1]data aktuální'!$A$1:$DI$10000,37,0)))</f>
        <v>10</v>
      </c>
      <c r="Q157" s="35" t="str">
        <f>IF((VLOOKUP($A157,'[1]data aktuální'!$A$1:$DI$10000,38,0))=0,"",(VLOOKUP($A157,'[1]data aktuální'!$A$1:$DI$10000,38,0)))</f>
        <v/>
      </c>
      <c r="R157" s="35" t="str">
        <f>IF((VLOOKUP($A157,'[1]data aktuální'!$A$1:$DI$10000,39,0))=0,"",(VLOOKUP($A157,'[1]data aktuální'!$A$1:$DI$10000,39,0)))</f>
        <v/>
      </c>
      <c r="S157" s="35" t="str">
        <f>IF((VLOOKUP($A157,'[1]data aktuální'!$A$1:$DI$10000,40,0))=0,"",(VLOOKUP($A157,'[1]data aktuální'!$A$1:$DI$10000,40,0)))</f>
        <v/>
      </c>
      <c r="T157" s="35" t="str">
        <f>IF((VLOOKUP($A157,'[1]data aktuální'!$A$1:$DI$10000,42,0))=0,"",(VLOOKUP($A157,'[1]data aktuální'!$A$1:$DI$10000,42,0)))</f>
        <v/>
      </c>
      <c r="U157" s="35" t="str">
        <f>IF((VLOOKUP($A157,'[1]data aktuální'!$A$1:$DI$10000,43,0))=0,"",(VLOOKUP($A157,'[1]data aktuální'!$A$1:$DI$10000,43,0)))</f>
        <v/>
      </c>
      <c r="V157" s="35" t="str">
        <f>IF((VLOOKUP($A157,'[1]data aktuální'!$A$1:$DI$10000,44,0))=0,"",(VLOOKUP($A157,'[1]data aktuální'!$A$1:$DI$10000,44,0)))</f>
        <v/>
      </c>
      <c r="W157" s="35">
        <f>IF((VLOOKUP($A157,'[1]data aktuální'!$A$1:$DI$10000,45,0))=0,"",(VLOOKUP($A157,'[1]data aktuální'!$A$1:$DI$10000,45,0)))</f>
        <v>2</v>
      </c>
      <c r="X157" s="35">
        <f>IF((VLOOKUP($A157,'[1]data aktuální'!$A$1:$DI$10000,47,0))=0,"",(VLOOKUP($A157,'[1]data aktuální'!$A$1:$DI$10000,47,0)))</f>
        <v>3</v>
      </c>
      <c r="Y157" s="35" t="str">
        <f>IF((VLOOKUP($A157,'[1]data aktuální'!$A$1:$DI$10000,48,0))=0,"",(VLOOKUP($A157,'[1]data aktuální'!$A$1:$DI$10000,48,0)))</f>
        <v/>
      </c>
      <c r="Z157" s="35" t="str">
        <f>IF((VLOOKUP($A157,'[1]data aktuální'!$A$1:$DI$10000,49,0))=0,"",(VLOOKUP($A157,'[1]data aktuální'!$A$1:$DI$10000,49,0)))</f>
        <v/>
      </c>
      <c r="AA157" s="35" t="str">
        <f>IF((VLOOKUP($A157,'[1]data aktuální'!$A$1:$DI$10000,50,0))=0,"",(VLOOKUP($A157,'[1]data aktuální'!$A$1:$DI$10000,50,0)))</f>
        <v/>
      </c>
      <c r="AB157" s="35" t="str">
        <f>IF((VLOOKUP($A157,'[1]data aktuální'!$A$1:$DI$10000,52,0))=0,"",(VLOOKUP($A157,'[1]data aktuální'!$A$1:$DI$10000,52,0)))</f>
        <v/>
      </c>
      <c r="AC157" s="35" t="str">
        <f>IF((VLOOKUP($A157,'[1]data aktuální'!$A$1:$DI$10000,53,0))=0,"",(VLOOKUP($A157,'[1]data aktuální'!$A$1:$DI$10000,53,0)))</f>
        <v/>
      </c>
      <c r="AD157" s="35" t="str">
        <f>IF((VLOOKUP($A157,'[1]data aktuální'!$A$1:$DI$10000,54,0))=0,"",(VLOOKUP($A157,'[1]data aktuální'!$A$1:$DI$10000,54,0)))</f>
        <v/>
      </c>
      <c r="AE157" s="35">
        <f>IF((VLOOKUP($A157,'[1]data aktuální'!$A$1:$DI$10000,55,0))=0,"",(VLOOKUP($A157,'[1]data aktuální'!$A$1:$DI$10000,55,0)))</f>
        <v>3</v>
      </c>
      <c r="AF157" s="35" t="str">
        <f>IF((VLOOKUP($A157,'[1]data aktuální'!$A$1:$DI$10000,57,0))=0,"",(VLOOKUP($A157,'[1]data aktuální'!$A$1:$DI$10000,57,0)))</f>
        <v/>
      </c>
      <c r="AG157" s="35" t="str">
        <f>IF((VLOOKUP($A157,'[1]data aktuální'!$A$1:$DI$10000,58,0))=0,"",(VLOOKUP($A157,'[1]data aktuální'!$A$1:$DI$10000,58,0)))</f>
        <v/>
      </c>
      <c r="AH157" s="35" t="str">
        <f>IF((VLOOKUP($A157,'[1]data aktuální'!$A$1:$DI$10000,59,0))=0,"",(VLOOKUP($A157,'[1]data aktuální'!$A$1:$DI$10000,59,0)))</f>
        <v/>
      </c>
      <c r="AI157" s="35">
        <f>IF((VLOOKUP($A157,'[1]data aktuální'!$A$1:$DI$10000,60,0))=0,"",(VLOOKUP($A157,'[1]data aktuální'!$A$1:$DI$10000,60,0)))</f>
        <v>1</v>
      </c>
      <c r="AJ157" s="35" t="str">
        <f>IF((VLOOKUP($A157,'[1]data aktuální'!$A$1:$DI$10000,62,0))=0,"",(VLOOKUP($A157,'[1]data aktuální'!$A$1:$DI$10000,62,0)))</f>
        <v/>
      </c>
      <c r="AK157" s="35" t="str">
        <f>IF((VLOOKUP($A157,'[1]data aktuální'!$A$1:$DI$10000,63,0))=0,"",(VLOOKUP($A157,'[1]data aktuální'!$A$1:$DI$10000,63,0)))</f>
        <v/>
      </c>
      <c r="AL157" s="35" t="str">
        <f>IF((VLOOKUP($A157,'[1]data aktuální'!$A$1:$DI$10000,64,0))=0,"",(VLOOKUP($A157,'[1]data aktuální'!$A$1:$DI$10000,64,0)))</f>
        <v/>
      </c>
      <c r="AM157" s="35">
        <f>IF((VLOOKUP($A157,'[1]data aktuální'!$A$1:$DI$10000,65,0))=0,"",(VLOOKUP($A157,'[1]data aktuální'!$A$1:$DI$10000,65,0)))</f>
        <v>3</v>
      </c>
      <c r="AN157" s="33" t="str">
        <f>VLOOKUP(A157,'[1]data aktuální'!$A$2:$DI$10000,113,0)</f>
        <v>do 2,5 tis.m3</v>
      </c>
    </row>
    <row r="158" spans="1:40" s="36" customFormat="1" x14ac:dyDescent="0.25">
      <c r="A158" s="36">
        <v>599</v>
      </c>
      <c r="B158" s="51" t="str">
        <f>(VLOOKUP($A158,'[1]data aktuální'!$A$1:$DI$10000,3,0))</f>
        <v>27461114</v>
      </c>
      <c r="C158" s="38" t="str">
        <f>(VLOOKUP($A158,'[1]data aktuální'!$A$1:$DI$10000,7,0))</f>
        <v>Roman Kutílek</v>
      </c>
      <c r="D158" s="38" t="str">
        <f>IF((VLOOKUP($A158,'[1]data aktuální'!$A$1:$DI$10000,14,0))=0,"",(VLOOKUP($A158,'[1]data aktuální'!$A$1:$DI$10000,14,0)))</f>
        <v/>
      </c>
      <c r="E158" s="39">
        <f>(VLOOKUP($A158,'[1]data aktuální'!$A$1:$DI$10000,22,0))</f>
        <v>2000</v>
      </c>
      <c r="F158" s="39">
        <f>(VLOOKUP($A158,'[1]data aktuální'!$A$1:$DI$10000,23,0))</f>
        <v>2100</v>
      </c>
      <c r="G158" s="39">
        <f>(VLOOKUP($A158,'[1]data aktuální'!$A$1:$DI$10000,24,0))</f>
        <v>3050</v>
      </c>
      <c r="H158" s="40">
        <f>IF((VLOOKUP($A158,'[1]data aktuální'!$A$1:$DI$10000,27,0))=0,"",(VLOOKUP($A158,'[1]data aktuální'!$A$1:$DI$10000,27,0)))</f>
        <v>20</v>
      </c>
      <c r="I158" s="40">
        <f>IF((VLOOKUP($A158,'[1]data aktuální'!$A$1:$DI$10000,28,0))=0,"",(VLOOKUP($A158,'[1]data aktuální'!$A$1:$DI$10000,28,0)))</f>
        <v>50</v>
      </c>
      <c r="J158" s="40" t="str">
        <f>IF((VLOOKUP($A158,'[1]data aktuální'!$A$1:$DI$10000,29,0))=0,"",(VLOOKUP($A158,'[1]data aktuální'!$A$1:$DI$10000,29,0)))</f>
        <v/>
      </c>
      <c r="K158" s="40" t="str">
        <f>IF((VLOOKUP($A158,'[1]data aktuální'!$A$1:$DI$10000,30,0))=0,"",(VLOOKUP($A158,'[1]data aktuální'!$A$1:$DI$10000,30,0)))</f>
        <v/>
      </c>
      <c r="L158" s="40">
        <f>IF((VLOOKUP($A158,'[1]data aktuální'!$A$1:$DI$10000,32,0))=0,"",(VLOOKUP($A158,'[1]data aktuální'!$A$1:$DI$10000,32,0)))</f>
        <v>5</v>
      </c>
      <c r="M158" s="40">
        <f>IF((VLOOKUP($A158,'[1]data aktuální'!$A$1:$DI$10000,33,0))=0,"",(VLOOKUP($A158,'[1]data aktuální'!$A$1:$DI$10000,33,0)))</f>
        <v>10</v>
      </c>
      <c r="N158" s="40" t="str">
        <f>IF((VLOOKUP($A158,'[1]data aktuální'!$A$1:$DI$10000,34,0))=0,"",(VLOOKUP($A158,'[1]data aktuální'!$A$1:$DI$10000,34,0)))</f>
        <v/>
      </c>
      <c r="O158" s="40" t="str">
        <f>IF((VLOOKUP($A158,'[1]data aktuální'!$A$1:$DI$10000,35,0))=0,"",(VLOOKUP($A158,'[1]data aktuální'!$A$1:$DI$10000,35,0)))</f>
        <v/>
      </c>
      <c r="P158" s="40">
        <f>IF((VLOOKUP($A158,'[1]data aktuální'!$A$1:$DI$10000,37,0))=0,"",(VLOOKUP($A158,'[1]data aktuální'!$A$1:$DI$10000,37,0)))</f>
        <v>5</v>
      </c>
      <c r="Q158" s="40">
        <f>IF((VLOOKUP($A158,'[1]data aktuální'!$A$1:$DI$10000,38,0))=0,"",(VLOOKUP($A158,'[1]data aktuální'!$A$1:$DI$10000,38,0)))</f>
        <v>10</v>
      </c>
      <c r="R158" s="40" t="str">
        <f>IF((VLOOKUP($A158,'[1]data aktuální'!$A$1:$DI$10000,39,0))=0,"",(VLOOKUP($A158,'[1]data aktuální'!$A$1:$DI$10000,39,0)))</f>
        <v/>
      </c>
      <c r="S158" s="40" t="str">
        <f>IF((VLOOKUP($A158,'[1]data aktuální'!$A$1:$DI$10000,40,0))=0,"",(VLOOKUP($A158,'[1]data aktuální'!$A$1:$DI$10000,40,0)))</f>
        <v/>
      </c>
      <c r="T158" s="40" t="str">
        <f>IF((VLOOKUP($A158,'[1]data aktuální'!$A$1:$DI$10000,42,0))=0,"",(VLOOKUP($A158,'[1]data aktuální'!$A$1:$DI$10000,42,0)))</f>
        <v/>
      </c>
      <c r="U158" s="40" t="str">
        <f>IF((VLOOKUP($A158,'[1]data aktuální'!$A$1:$DI$10000,43,0))=0,"",(VLOOKUP($A158,'[1]data aktuální'!$A$1:$DI$10000,43,0)))</f>
        <v/>
      </c>
      <c r="V158" s="40" t="str">
        <f>IF((VLOOKUP($A158,'[1]data aktuální'!$A$1:$DI$10000,44,0))=0,"",(VLOOKUP($A158,'[1]data aktuální'!$A$1:$DI$10000,44,0)))</f>
        <v/>
      </c>
      <c r="W158" s="40" t="str">
        <f>IF((VLOOKUP($A158,'[1]data aktuální'!$A$1:$DI$10000,45,0))=0,"",(VLOOKUP($A158,'[1]data aktuální'!$A$1:$DI$10000,45,0)))</f>
        <v/>
      </c>
      <c r="X158" s="40" t="str">
        <f>IF((VLOOKUP($A158,'[1]data aktuální'!$A$1:$DI$10000,47,0))=0,"",(VLOOKUP($A158,'[1]data aktuální'!$A$1:$DI$10000,47,0)))</f>
        <v/>
      </c>
      <c r="Y158" s="40" t="str">
        <f>IF((VLOOKUP($A158,'[1]data aktuální'!$A$1:$DI$10000,48,0))=0,"",(VLOOKUP($A158,'[1]data aktuální'!$A$1:$DI$10000,48,0)))</f>
        <v/>
      </c>
      <c r="Z158" s="40" t="str">
        <f>IF((VLOOKUP($A158,'[1]data aktuální'!$A$1:$DI$10000,49,0))=0,"",(VLOOKUP($A158,'[1]data aktuální'!$A$1:$DI$10000,49,0)))</f>
        <v/>
      </c>
      <c r="AA158" s="40" t="str">
        <f>IF((VLOOKUP($A158,'[1]data aktuální'!$A$1:$DI$10000,50,0))=0,"",(VLOOKUP($A158,'[1]data aktuální'!$A$1:$DI$10000,50,0)))</f>
        <v/>
      </c>
      <c r="AB158" s="40" t="str">
        <f>IF((VLOOKUP($A158,'[1]data aktuální'!$A$1:$DI$10000,52,0))=0,"",(VLOOKUP($A158,'[1]data aktuální'!$A$1:$DI$10000,52,0)))</f>
        <v/>
      </c>
      <c r="AC158" s="40" t="str">
        <f>IF((VLOOKUP($A158,'[1]data aktuální'!$A$1:$DI$10000,53,0))=0,"",(VLOOKUP($A158,'[1]data aktuální'!$A$1:$DI$10000,53,0)))</f>
        <v/>
      </c>
      <c r="AD158" s="40" t="str">
        <f>IF((VLOOKUP($A158,'[1]data aktuální'!$A$1:$DI$10000,54,0))=0,"",(VLOOKUP($A158,'[1]data aktuální'!$A$1:$DI$10000,54,0)))</f>
        <v/>
      </c>
      <c r="AE158" s="40" t="str">
        <f>IF((VLOOKUP($A158,'[1]data aktuální'!$A$1:$DI$10000,55,0))=0,"",(VLOOKUP($A158,'[1]data aktuální'!$A$1:$DI$10000,55,0)))</f>
        <v/>
      </c>
      <c r="AF158" s="40" t="str">
        <f>IF((VLOOKUP($A158,'[1]data aktuální'!$A$1:$DI$10000,57,0))=0,"",(VLOOKUP($A158,'[1]data aktuální'!$A$1:$DI$10000,57,0)))</f>
        <v/>
      </c>
      <c r="AG158" s="40" t="str">
        <f>IF((VLOOKUP($A158,'[1]data aktuální'!$A$1:$DI$10000,58,0))=0,"",(VLOOKUP($A158,'[1]data aktuální'!$A$1:$DI$10000,58,0)))</f>
        <v/>
      </c>
      <c r="AH158" s="40" t="str">
        <f>IF((VLOOKUP($A158,'[1]data aktuální'!$A$1:$DI$10000,59,0))=0,"",(VLOOKUP($A158,'[1]data aktuální'!$A$1:$DI$10000,59,0)))</f>
        <v/>
      </c>
      <c r="AI158" s="40" t="str">
        <f>IF((VLOOKUP($A158,'[1]data aktuální'!$A$1:$DI$10000,60,0))=0,"",(VLOOKUP($A158,'[1]data aktuální'!$A$1:$DI$10000,60,0)))</f>
        <v/>
      </c>
      <c r="AJ158" s="40" t="str">
        <f>IF((VLOOKUP($A158,'[1]data aktuální'!$A$1:$DI$10000,62,0))=0,"",(VLOOKUP($A158,'[1]data aktuální'!$A$1:$DI$10000,62,0)))</f>
        <v/>
      </c>
      <c r="AK158" s="40" t="str">
        <f>IF((VLOOKUP($A158,'[1]data aktuální'!$A$1:$DI$10000,63,0))=0,"",(VLOOKUP($A158,'[1]data aktuální'!$A$1:$DI$10000,63,0)))</f>
        <v/>
      </c>
      <c r="AL158" s="40" t="str">
        <f>IF((VLOOKUP($A158,'[1]data aktuální'!$A$1:$DI$10000,64,0))=0,"",(VLOOKUP($A158,'[1]data aktuální'!$A$1:$DI$10000,64,0)))</f>
        <v/>
      </c>
      <c r="AM158" s="40" t="str">
        <f>IF((VLOOKUP($A158,'[1]data aktuální'!$A$1:$DI$10000,65,0))=0,"",(VLOOKUP($A158,'[1]data aktuální'!$A$1:$DI$10000,65,0)))</f>
        <v/>
      </c>
      <c r="AN158" s="38" t="str">
        <f>VLOOKUP(A158,'[1]data aktuální'!$A$2:$DI$10000,113,0)</f>
        <v>2,5-5 tis.m3</v>
      </c>
    </row>
    <row r="159" spans="1:40" x14ac:dyDescent="0.25">
      <c r="A159" s="74">
        <v>356</v>
      </c>
      <c r="B159" s="52" t="str">
        <f>(VLOOKUP($A159,'[1]data aktuální'!$A$1:$DI$10000,3,0))</f>
        <v>62026534</v>
      </c>
      <c r="C159" s="33" t="str">
        <f>(VLOOKUP($A159,'[1]data aktuální'!$A$1:$DI$10000,7,0))</f>
        <v>Optima Lanškroun, s.r.o.</v>
      </c>
      <c r="D159" s="33" t="str">
        <f>IF((VLOOKUP($A159,'[1]data aktuální'!$A$1:$DI$10000,14,0))=0,"",(VLOOKUP($A159,'[1]data aktuální'!$A$1:$DI$10000,14,0)))</f>
        <v>Pila Dolní Dobrouč</v>
      </c>
      <c r="E159" s="34">
        <f>(VLOOKUP($A159,'[1]data aktuální'!$A$1:$DI$10000,22,0))</f>
        <v>2014</v>
      </c>
      <c r="F159" s="34">
        <f>(VLOOKUP($A159,'[1]data aktuální'!$A$1:$DI$10000,23,0))</f>
        <v>2468</v>
      </c>
      <c r="G159" s="34">
        <f>(VLOOKUP($A159,'[1]data aktuální'!$A$1:$DI$10000,24,0))</f>
        <v>3010</v>
      </c>
      <c r="H159" s="35">
        <f>IF((VLOOKUP($A159,'[1]data aktuální'!$A$1:$DI$10000,27,0))=0,"",(VLOOKUP($A159,'[1]data aktuální'!$A$1:$DI$10000,27,0)))</f>
        <v>50</v>
      </c>
      <c r="I159" s="35">
        <f>IF((VLOOKUP($A159,'[1]data aktuální'!$A$1:$DI$10000,28,0))=0,"",(VLOOKUP($A159,'[1]data aktuální'!$A$1:$DI$10000,28,0)))</f>
        <v>50</v>
      </c>
      <c r="J159" s="35" t="str">
        <f>IF((VLOOKUP($A159,'[1]data aktuální'!$A$1:$DI$10000,29,0))=0,"",(VLOOKUP($A159,'[1]data aktuální'!$A$1:$DI$10000,29,0)))</f>
        <v/>
      </c>
      <c r="K159" s="35" t="str">
        <f>IF((VLOOKUP($A159,'[1]data aktuální'!$A$1:$DI$10000,30,0))=0,"",(VLOOKUP($A159,'[1]data aktuální'!$A$1:$DI$10000,30,0)))</f>
        <v/>
      </c>
      <c r="L159" s="35" t="str">
        <f>IF((VLOOKUP($A159,'[1]data aktuální'!$A$1:$DI$10000,32,0))=0,"",(VLOOKUP($A159,'[1]data aktuální'!$A$1:$DI$10000,32,0)))</f>
        <v/>
      </c>
      <c r="M159" s="35" t="str">
        <f>IF((VLOOKUP($A159,'[1]data aktuální'!$A$1:$DI$10000,33,0))=0,"",(VLOOKUP($A159,'[1]data aktuální'!$A$1:$DI$10000,33,0)))</f>
        <v/>
      </c>
      <c r="N159" s="35" t="str">
        <f>IF((VLOOKUP($A159,'[1]data aktuální'!$A$1:$DI$10000,34,0))=0,"",(VLOOKUP($A159,'[1]data aktuální'!$A$1:$DI$10000,34,0)))</f>
        <v/>
      </c>
      <c r="O159" s="35" t="str">
        <f>IF((VLOOKUP($A159,'[1]data aktuální'!$A$1:$DI$10000,35,0))=0,"",(VLOOKUP($A159,'[1]data aktuální'!$A$1:$DI$10000,35,0)))</f>
        <v/>
      </c>
      <c r="P159" s="35" t="str">
        <f>IF((VLOOKUP($A159,'[1]data aktuální'!$A$1:$DI$10000,37,0))=0,"",(VLOOKUP($A159,'[1]data aktuální'!$A$1:$DI$10000,37,0)))</f>
        <v/>
      </c>
      <c r="Q159" s="35" t="str">
        <f>IF((VLOOKUP($A159,'[1]data aktuální'!$A$1:$DI$10000,38,0))=0,"",(VLOOKUP($A159,'[1]data aktuální'!$A$1:$DI$10000,38,0)))</f>
        <v/>
      </c>
      <c r="R159" s="35" t="str">
        <f>IF((VLOOKUP($A159,'[1]data aktuální'!$A$1:$DI$10000,39,0))=0,"",(VLOOKUP($A159,'[1]data aktuální'!$A$1:$DI$10000,39,0)))</f>
        <v/>
      </c>
      <c r="S159" s="35" t="str">
        <f>IF((VLOOKUP($A159,'[1]data aktuální'!$A$1:$DI$10000,40,0))=0,"",(VLOOKUP($A159,'[1]data aktuální'!$A$1:$DI$10000,40,0)))</f>
        <v/>
      </c>
      <c r="T159" s="35" t="str">
        <f>IF((VLOOKUP($A159,'[1]data aktuální'!$A$1:$DI$10000,42,0))=0,"",(VLOOKUP($A159,'[1]data aktuální'!$A$1:$DI$10000,42,0)))</f>
        <v/>
      </c>
      <c r="U159" s="35" t="str">
        <f>IF((VLOOKUP($A159,'[1]data aktuální'!$A$1:$DI$10000,43,0))=0,"",(VLOOKUP($A159,'[1]data aktuální'!$A$1:$DI$10000,43,0)))</f>
        <v/>
      </c>
      <c r="V159" s="35" t="str">
        <f>IF((VLOOKUP($A159,'[1]data aktuální'!$A$1:$DI$10000,44,0))=0,"",(VLOOKUP($A159,'[1]data aktuální'!$A$1:$DI$10000,44,0)))</f>
        <v/>
      </c>
      <c r="W159" s="35" t="str">
        <f>IF((VLOOKUP($A159,'[1]data aktuální'!$A$1:$DI$10000,45,0))=0,"",(VLOOKUP($A159,'[1]data aktuální'!$A$1:$DI$10000,45,0)))</f>
        <v/>
      </c>
      <c r="X159" s="35" t="str">
        <f>IF((VLOOKUP($A159,'[1]data aktuální'!$A$1:$DI$10000,47,0))=0,"",(VLOOKUP($A159,'[1]data aktuální'!$A$1:$DI$10000,47,0)))</f>
        <v/>
      </c>
      <c r="Y159" s="35" t="str">
        <f>IF((VLOOKUP($A159,'[1]data aktuální'!$A$1:$DI$10000,48,0))=0,"",(VLOOKUP($A159,'[1]data aktuální'!$A$1:$DI$10000,48,0)))</f>
        <v/>
      </c>
      <c r="Z159" s="35" t="str">
        <f>IF((VLOOKUP($A159,'[1]data aktuální'!$A$1:$DI$10000,49,0))=0,"",(VLOOKUP($A159,'[1]data aktuální'!$A$1:$DI$10000,49,0)))</f>
        <v/>
      </c>
      <c r="AA159" s="35" t="str">
        <f>IF((VLOOKUP($A159,'[1]data aktuální'!$A$1:$DI$10000,50,0))=0,"",(VLOOKUP($A159,'[1]data aktuální'!$A$1:$DI$10000,50,0)))</f>
        <v/>
      </c>
      <c r="AB159" s="35" t="str">
        <f>IF((VLOOKUP($A159,'[1]data aktuální'!$A$1:$DI$10000,52,0))=0,"",(VLOOKUP($A159,'[1]data aktuální'!$A$1:$DI$10000,52,0)))</f>
        <v/>
      </c>
      <c r="AC159" s="35" t="str">
        <f>IF((VLOOKUP($A159,'[1]data aktuální'!$A$1:$DI$10000,53,0))=0,"",(VLOOKUP($A159,'[1]data aktuální'!$A$1:$DI$10000,53,0)))</f>
        <v/>
      </c>
      <c r="AD159" s="35" t="str">
        <f>IF((VLOOKUP($A159,'[1]data aktuální'!$A$1:$DI$10000,54,0))=0,"",(VLOOKUP($A159,'[1]data aktuální'!$A$1:$DI$10000,54,0)))</f>
        <v/>
      </c>
      <c r="AE159" s="35" t="str">
        <f>IF((VLOOKUP($A159,'[1]data aktuální'!$A$1:$DI$10000,55,0))=0,"",(VLOOKUP($A159,'[1]data aktuální'!$A$1:$DI$10000,55,0)))</f>
        <v/>
      </c>
      <c r="AF159" s="35" t="str">
        <f>IF((VLOOKUP($A159,'[1]data aktuální'!$A$1:$DI$10000,57,0))=0,"",(VLOOKUP($A159,'[1]data aktuální'!$A$1:$DI$10000,57,0)))</f>
        <v/>
      </c>
      <c r="AG159" s="35" t="str">
        <f>IF((VLOOKUP($A159,'[1]data aktuální'!$A$1:$DI$10000,58,0))=0,"",(VLOOKUP($A159,'[1]data aktuální'!$A$1:$DI$10000,58,0)))</f>
        <v/>
      </c>
      <c r="AH159" s="35" t="str">
        <f>IF((VLOOKUP($A159,'[1]data aktuální'!$A$1:$DI$10000,59,0))=0,"",(VLOOKUP($A159,'[1]data aktuální'!$A$1:$DI$10000,59,0)))</f>
        <v/>
      </c>
      <c r="AI159" s="35" t="str">
        <f>IF((VLOOKUP($A159,'[1]data aktuální'!$A$1:$DI$10000,60,0))=0,"",(VLOOKUP($A159,'[1]data aktuální'!$A$1:$DI$10000,60,0)))</f>
        <v/>
      </c>
      <c r="AJ159" s="35" t="str">
        <f>IF((VLOOKUP($A159,'[1]data aktuální'!$A$1:$DI$10000,62,0))=0,"",(VLOOKUP($A159,'[1]data aktuální'!$A$1:$DI$10000,62,0)))</f>
        <v/>
      </c>
      <c r="AK159" s="35" t="str">
        <f>IF((VLOOKUP($A159,'[1]data aktuální'!$A$1:$DI$10000,63,0))=0,"",(VLOOKUP($A159,'[1]data aktuální'!$A$1:$DI$10000,63,0)))</f>
        <v/>
      </c>
      <c r="AL159" s="35" t="str">
        <f>IF((VLOOKUP($A159,'[1]data aktuální'!$A$1:$DI$10000,64,0))=0,"",(VLOOKUP($A159,'[1]data aktuální'!$A$1:$DI$10000,64,0)))</f>
        <v/>
      </c>
      <c r="AM159" s="35" t="str">
        <f>IF((VLOOKUP($A159,'[1]data aktuální'!$A$1:$DI$10000,65,0))=0,"",(VLOOKUP($A159,'[1]data aktuální'!$A$1:$DI$10000,65,0)))</f>
        <v/>
      </c>
      <c r="AN159" s="33" t="str">
        <f>VLOOKUP(A159,'[1]data aktuální'!$A$2:$DI$10000,113,0)</f>
        <v>2,5-5 tis.m3</v>
      </c>
    </row>
    <row r="160" spans="1:40" s="36" customFormat="1" x14ac:dyDescent="0.25">
      <c r="A160" s="36">
        <v>542</v>
      </c>
      <c r="B160" s="51" t="str">
        <f>(VLOOKUP($A160,'[1]data aktuální'!$A$1:$DI$10000,3,0))</f>
        <v>02477114</v>
      </c>
      <c r="C160" s="38" t="str">
        <f>(VLOOKUP($A160,'[1]data aktuální'!$A$1:$DI$10000,7,0))</f>
        <v>Pila Rankov s.r.o</v>
      </c>
      <c r="D160" s="38" t="str">
        <f>IF((VLOOKUP($A160,'[1]data aktuální'!$A$1:$DI$10000,14,0))=0,"",(VLOOKUP($A160,'[1]data aktuální'!$A$1:$DI$10000,14,0)))</f>
        <v/>
      </c>
      <c r="E160" s="39">
        <f>(VLOOKUP($A160,'[1]data aktuální'!$A$1:$DI$10000,22,0))</f>
        <v>2956</v>
      </c>
      <c r="F160" s="39">
        <f>(VLOOKUP($A160,'[1]data aktuální'!$A$1:$DI$10000,23,0))</f>
        <v>2768</v>
      </c>
      <c r="G160" s="39">
        <f>(VLOOKUP($A160,'[1]data aktuální'!$A$1:$DI$10000,24,0))</f>
        <v>2869</v>
      </c>
      <c r="H160" s="40">
        <f>IF((VLOOKUP($A160,'[1]data aktuální'!$A$1:$DI$10000,27,0))=0,"",(VLOOKUP($A160,'[1]data aktuální'!$A$1:$DI$10000,27,0)))</f>
        <v>50</v>
      </c>
      <c r="I160" s="40">
        <f>IF((VLOOKUP($A160,'[1]data aktuální'!$A$1:$DI$10000,28,0))=0,"",(VLOOKUP($A160,'[1]data aktuální'!$A$1:$DI$10000,28,0)))</f>
        <v>50</v>
      </c>
      <c r="J160" s="40" t="str">
        <f>IF((VLOOKUP($A160,'[1]data aktuální'!$A$1:$DI$10000,29,0))=0,"",(VLOOKUP($A160,'[1]data aktuální'!$A$1:$DI$10000,29,0)))</f>
        <v/>
      </c>
      <c r="K160" s="40" t="str">
        <f>IF((VLOOKUP($A160,'[1]data aktuální'!$A$1:$DI$10000,30,0))=0,"",(VLOOKUP($A160,'[1]data aktuální'!$A$1:$DI$10000,30,0)))</f>
        <v/>
      </c>
      <c r="L160" s="40" t="str">
        <f>IF((VLOOKUP($A160,'[1]data aktuální'!$A$1:$DI$10000,32,0))=0,"",(VLOOKUP($A160,'[1]data aktuální'!$A$1:$DI$10000,32,0)))</f>
        <v/>
      </c>
      <c r="M160" s="40" t="str">
        <f>IF((VLOOKUP($A160,'[1]data aktuální'!$A$1:$DI$10000,33,0))=0,"",(VLOOKUP($A160,'[1]data aktuální'!$A$1:$DI$10000,33,0)))</f>
        <v/>
      </c>
      <c r="N160" s="40" t="str">
        <f>IF((VLOOKUP($A160,'[1]data aktuální'!$A$1:$DI$10000,34,0))=0,"",(VLOOKUP($A160,'[1]data aktuální'!$A$1:$DI$10000,34,0)))</f>
        <v/>
      </c>
      <c r="O160" s="40" t="str">
        <f>IF((VLOOKUP($A160,'[1]data aktuální'!$A$1:$DI$10000,35,0))=0,"",(VLOOKUP($A160,'[1]data aktuální'!$A$1:$DI$10000,35,0)))</f>
        <v/>
      </c>
      <c r="P160" s="40" t="str">
        <f>IF((VLOOKUP($A160,'[1]data aktuální'!$A$1:$DI$10000,37,0))=0,"",(VLOOKUP($A160,'[1]data aktuální'!$A$1:$DI$10000,37,0)))</f>
        <v/>
      </c>
      <c r="Q160" s="40" t="str">
        <f>IF((VLOOKUP($A160,'[1]data aktuální'!$A$1:$DI$10000,38,0))=0,"",(VLOOKUP($A160,'[1]data aktuální'!$A$1:$DI$10000,38,0)))</f>
        <v/>
      </c>
      <c r="R160" s="40" t="str">
        <f>IF((VLOOKUP($A160,'[1]data aktuální'!$A$1:$DI$10000,39,0))=0,"",(VLOOKUP($A160,'[1]data aktuální'!$A$1:$DI$10000,39,0)))</f>
        <v/>
      </c>
      <c r="S160" s="40" t="str">
        <f>IF((VLOOKUP($A160,'[1]data aktuální'!$A$1:$DI$10000,40,0))=0,"",(VLOOKUP($A160,'[1]data aktuální'!$A$1:$DI$10000,40,0)))</f>
        <v/>
      </c>
      <c r="T160" s="40" t="str">
        <f>IF((VLOOKUP($A160,'[1]data aktuální'!$A$1:$DI$10000,42,0))=0,"",(VLOOKUP($A160,'[1]data aktuální'!$A$1:$DI$10000,42,0)))</f>
        <v/>
      </c>
      <c r="U160" s="40" t="str">
        <f>IF((VLOOKUP($A160,'[1]data aktuální'!$A$1:$DI$10000,43,0))=0,"",(VLOOKUP($A160,'[1]data aktuální'!$A$1:$DI$10000,43,0)))</f>
        <v/>
      </c>
      <c r="V160" s="40" t="str">
        <f>IF((VLOOKUP($A160,'[1]data aktuální'!$A$1:$DI$10000,44,0))=0,"",(VLOOKUP($A160,'[1]data aktuální'!$A$1:$DI$10000,44,0)))</f>
        <v/>
      </c>
      <c r="W160" s="40" t="str">
        <f>IF((VLOOKUP($A160,'[1]data aktuální'!$A$1:$DI$10000,45,0))=0,"",(VLOOKUP($A160,'[1]data aktuální'!$A$1:$DI$10000,45,0)))</f>
        <v/>
      </c>
      <c r="X160" s="40" t="str">
        <f>IF((VLOOKUP($A160,'[1]data aktuální'!$A$1:$DI$10000,47,0))=0,"",(VLOOKUP($A160,'[1]data aktuální'!$A$1:$DI$10000,47,0)))</f>
        <v/>
      </c>
      <c r="Y160" s="40" t="str">
        <f>IF((VLOOKUP($A160,'[1]data aktuální'!$A$1:$DI$10000,48,0))=0,"",(VLOOKUP($A160,'[1]data aktuální'!$A$1:$DI$10000,48,0)))</f>
        <v/>
      </c>
      <c r="Z160" s="40" t="str">
        <f>IF((VLOOKUP($A160,'[1]data aktuální'!$A$1:$DI$10000,49,0))=0,"",(VLOOKUP($A160,'[1]data aktuální'!$A$1:$DI$10000,49,0)))</f>
        <v/>
      </c>
      <c r="AA160" s="40" t="str">
        <f>IF((VLOOKUP($A160,'[1]data aktuální'!$A$1:$DI$10000,50,0))=0,"",(VLOOKUP($A160,'[1]data aktuální'!$A$1:$DI$10000,50,0)))</f>
        <v/>
      </c>
      <c r="AB160" s="40" t="str">
        <f>IF((VLOOKUP($A160,'[1]data aktuální'!$A$1:$DI$10000,52,0))=0,"",(VLOOKUP($A160,'[1]data aktuální'!$A$1:$DI$10000,52,0)))</f>
        <v/>
      </c>
      <c r="AC160" s="40" t="str">
        <f>IF((VLOOKUP($A160,'[1]data aktuální'!$A$1:$DI$10000,53,0))=0,"",(VLOOKUP($A160,'[1]data aktuální'!$A$1:$DI$10000,53,0)))</f>
        <v/>
      </c>
      <c r="AD160" s="40" t="str">
        <f>IF((VLOOKUP($A160,'[1]data aktuální'!$A$1:$DI$10000,54,0))=0,"",(VLOOKUP($A160,'[1]data aktuální'!$A$1:$DI$10000,54,0)))</f>
        <v/>
      </c>
      <c r="AE160" s="40" t="str">
        <f>IF((VLOOKUP($A160,'[1]data aktuální'!$A$1:$DI$10000,55,0))=0,"",(VLOOKUP($A160,'[1]data aktuální'!$A$1:$DI$10000,55,0)))</f>
        <v/>
      </c>
      <c r="AF160" s="40" t="str">
        <f>IF((VLOOKUP($A160,'[1]data aktuální'!$A$1:$DI$10000,57,0))=0,"",(VLOOKUP($A160,'[1]data aktuální'!$A$1:$DI$10000,57,0)))</f>
        <v/>
      </c>
      <c r="AG160" s="40" t="str">
        <f>IF((VLOOKUP($A160,'[1]data aktuální'!$A$1:$DI$10000,58,0))=0,"",(VLOOKUP($A160,'[1]data aktuální'!$A$1:$DI$10000,58,0)))</f>
        <v/>
      </c>
      <c r="AH160" s="40" t="str">
        <f>IF((VLOOKUP($A160,'[1]data aktuální'!$A$1:$DI$10000,59,0))=0,"",(VLOOKUP($A160,'[1]data aktuální'!$A$1:$DI$10000,59,0)))</f>
        <v/>
      </c>
      <c r="AI160" s="40" t="str">
        <f>IF((VLOOKUP($A160,'[1]data aktuální'!$A$1:$DI$10000,60,0))=0,"",(VLOOKUP($A160,'[1]data aktuální'!$A$1:$DI$10000,60,0)))</f>
        <v/>
      </c>
      <c r="AJ160" s="40" t="str">
        <f>IF((VLOOKUP($A160,'[1]data aktuální'!$A$1:$DI$10000,62,0))=0,"",(VLOOKUP($A160,'[1]data aktuální'!$A$1:$DI$10000,62,0)))</f>
        <v/>
      </c>
      <c r="AK160" s="40" t="str">
        <f>IF((VLOOKUP($A160,'[1]data aktuální'!$A$1:$DI$10000,63,0))=0,"",(VLOOKUP($A160,'[1]data aktuální'!$A$1:$DI$10000,63,0)))</f>
        <v/>
      </c>
      <c r="AL160" s="40" t="str">
        <f>IF((VLOOKUP($A160,'[1]data aktuální'!$A$1:$DI$10000,64,0))=0,"",(VLOOKUP($A160,'[1]data aktuální'!$A$1:$DI$10000,64,0)))</f>
        <v/>
      </c>
      <c r="AM160" s="40" t="str">
        <f>IF((VLOOKUP($A160,'[1]data aktuální'!$A$1:$DI$10000,65,0))=0,"",(VLOOKUP($A160,'[1]data aktuální'!$A$1:$DI$10000,65,0)))</f>
        <v/>
      </c>
      <c r="AN160" s="38" t="str">
        <f>VLOOKUP(A160,'[1]data aktuální'!$A$2:$DI$10000,113,0)</f>
        <v>2,5-5 tis.m3</v>
      </c>
    </row>
    <row r="161" spans="1:40" x14ac:dyDescent="0.25">
      <c r="A161" s="74">
        <v>405</v>
      </c>
      <c r="B161" s="52" t="str">
        <f>(VLOOKUP($A161,'[1]data aktuální'!$A$1:$DI$10000,3,0))</f>
        <v>49969137</v>
      </c>
      <c r="C161" s="33" t="str">
        <f>(VLOOKUP($A161,'[1]data aktuální'!$A$1:$DI$10000,7,0))</f>
        <v>Zemědělské stavby Jihlava, a.s.</v>
      </c>
      <c r="D161" s="33" t="str">
        <f>IF((VLOOKUP($A161,'[1]data aktuální'!$A$1:$DI$10000,14,0))=0,"",(VLOOKUP($A161,'[1]data aktuální'!$A$1:$DI$10000,14,0)))</f>
        <v/>
      </c>
      <c r="E161" s="34">
        <f>(VLOOKUP($A161,'[1]data aktuální'!$A$1:$DI$10000,22,0))</f>
        <v>3572</v>
      </c>
      <c r="F161" s="34">
        <f>(VLOOKUP($A161,'[1]data aktuální'!$A$1:$DI$10000,23,0))</f>
        <v>2411</v>
      </c>
      <c r="G161" s="34">
        <f>(VLOOKUP($A161,'[1]data aktuální'!$A$1:$DI$10000,24,0))</f>
        <v>2802</v>
      </c>
      <c r="H161" s="35">
        <f>IF((VLOOKUP($A161,'[1]data aktuální'!$A$1:$DI$10000,27,0))=0,"",(VLOOKUP($A161,'[1]data aktuální'!$A$1:$DI$10000,27,0)))</f>
        <v>65</v>
      </c>
      <c r="I161" s="35">
        <f>IF((VLOOKUP($A161,'[1]data aktuální'!$A$1:$DI$10000,28,0))=0,"",(VLOOKUP($A161,'[1]data aktuální'!$A$1:$DI$10000,28,0)))</f>
        <v>20</v>
      </c>
      <c r="J161" s="35">
        <f>IF((VLOOKUP($A161,'[1]data aktuální'!$A$1:$DI$10000,29,0))=0,"",(VLOOKUP($A161,'[1]data aktuální'!$A$1:$DI$10000,29,0)))</f>
        <v>5</v>
      </c>
      <c r="K161" s="35" t="str">
        <f>IF((VLOOKUP($A161,'[1]data aktuální'!$A$1:$DI$10000,30,0))=0,"",(VLOOKUP($A161,'[1]data aktuální'!$A$1:$DI$10000,30,0)))</f>
        <v/>
      </c>
      <c r="L161" s="35">
        <f>IF((VLOOKUP($A161,'[1]data aktuální'!$A$1:$DI$10000,32,0))=0,"",(VLOOKUP($A161,'[1]data aktuální'!$A$1:$DI$10000,32,0)))</f>
        <v>3</v>
      </c>
      <c r="M161" s="35" t="str">
        <f>IF((VLOOKUP($A161,'[1]data aktuální'!$A$1:$DI$10000,33,0))=0,"",(VLOOKUP($A161,'[1]data aktuální'!$A$1:$DI$10000,33,0)))</f>
        <v/>
      </c>
      <c r="N161" s="35" t="str">
        <f>IF((VLOOKUP($A161,'[1]data aktuální'!$A$1:$DI$10000,34,0))=0,"",(VLOOKUP($A161,'[1]data aktuální'!$A$1:$DI$10000,34,0)))</f>
        <v/>
      </c>
      <c r="O161" s="35" t="str">
        <f>IF((VLOOKUP($A161,'[1]data aktuální'!$A$1:$DI$10000,35,0))=0,"",(VLOOKUP($A161,'[1]data aktuální'!$A$1:$DI$10000,35,0)))</f>
        <v/>
      </c>
      <c r="P161" s="35">
        <f>IF((VLOOKUP($A161,'[1]data aktuální'!$A$1:$DI$10000,37,0))=0,"",(VLOOKUP($A161,'[1]data aktuální'!$A$1:$DI$10000,37,0)))</f>
        <v>3</v>
      </c>
      <c r="Q161" s="35">
        <f>IF((VLOOKUP($A161,'[1]data aktuální'!$A$1:$DI$10000,38,0))=0,"",(VLOOKUP($A161,'[1]data aktuální'!$A$1:$DI$10000,38,0)))</f>
        <v>2</v>
      </c>
      <c r="R161" s="35">
        <f>IF((VLOOKUP($A161,'[1]data aktuální'!$A$1:$DI$10000,39,0))=0,"",(VLOOKUP($A161,'[1]data aktuální'!$A$1:$DI$10000,39,0)))</f>
        <v>2</v>
      </c>
      <c r="S161" s="35" t="str">
        <f>IF((VLOOKUP($A161,'[1]data aktuální'!$A$1:$DI$10000,40,0))=0,"",(VLOOKUP($A161,'[1]data aktuální'!$A$1:$DI$10000,40,0)))</f>
        <v/>
      </c>
      <c r="T161" s="35" t="str">
        <f>IF((VLOOKUP($A161,'[1]data aktuální'!$A$1:$DI$10000,42,0))=0,"",(VLOOKUP($A161,'[1]data aktuální'!$A$1:$DI$10000,42,0)))</f>
        <v/>
      </c>
      <c r="U161" s="35" t="str">
        <f>IF((VLOOKUP($A161,'[1]data aktuální'!$A$1:$DI$10000,43,0))=0,"",(VLOOKUP($A161,'[1]data aktuální'!$A$1:$DI$10000,43,0)))</f>
        <v/>
      </c>
      <c r="V161" s="35" t="str">
        <f>IF((VLOOKUP($A161,'[1]data aktuální'!$A$1:$DI$10000,44,0))=0,"",(VLOOKUP($A161,'[1]data aktuální'!$A$1:$DI$10000,44,0)))</f>
        <v/>
      </c>
      <c r="W161" s="35" t="str">
        <f>IF((VLOOKUP($A161,'[1]data aktuální'!$A$1:$DI$10000,45,0))=0,"",(VLOOKUP($A161,'[1]data aktuální'!$A$1:$DI$10000,45,0)))</f>
        <v/>
      </c>
      <c r="X161" s="35" t="str">
        <f>IF((VLOOKUP($A161,'[1]data aktuální'!$A$1:$DI$10000,47,0))=0,"",(VLOOKUP($A161,'[1]data aktuální'!$A$1:$DI$10000,47,0)))</f>
        <v/>
      </c>
      <c r="Y161" s="35" t="str">
        <f>IF((VLOOKUP($A161,'[1]data aktuální'!$A$1:$DI$10000,48,0))=0,"",(VLOOKUP($A161,'[1]data aktuální'!$A$1:$DI$10000,48,0)))</f>
        <v/>
      </c>
      <c r="Z161" s="35" t="str">
        <f>IF((VLOOKUP($A161,'[1]data aktuální'!$A$1:$DI$10000,49,0))=0,"",(VLOOKUP($A161,'[1]data aktuální'!$A$1:$DI$10000,49,0)))</f>
        <v/>
      </c>
      <c r="AA161" s="35" t="str">
        <f>IF((VLOOKUP($A161,'[1]data aktuální'!$A$1:$DI$10000,50,0))=0,"",(VLOOKUP($A161,'[1]data aktuální'!$A$1:$DI$10000,50,0)))</f>
        <v/>
      </c>
      <c r="AB161" s="35" t="str">
        <f>IF((VLOOKUP($A161,'[1]data aktuální'!$A$1:$DI$10000,52,0))=0,"",(VLOOKUP($A161,'[1]data aktuální'!$A$1:$DI$10000,52,0)))</f>
        <v/>
      </c>
      <c r="AC161" s="35" t="str">
        <f>IF((VLOOKUP($A161,'[1]data aktuální'!$A$1:$DI$10000,53,0))=0,"",(VLOOKUP($A161,'[1]data aktuální'!$A$1:$DI$10000,53,0)))</f>
        <v/>
      </c>
      <c r="AD161" s="35" t="str">
        <f>IF((VLOOKUP($A161,'[1]data aktuální'!$A$1:$DI$10000,54,0))=0,"",(VLOOKUP($A161,'[1]data aktuální'!$A$1:$DI$10000,54,0)))</f>
        <v/>
      </c>
      <c r="AE161" s="35" t="str">
        <f>IF((VLOOKUP($A161,'[1]data aktuální'!$A$1:$DI$10000,55,0))=0,"",(VLOOKUP($A161,'[1]data aktuální'!$A$1:$DI$10000,55,0)))</f>
        <v/>
      </c>
      <c r="AF161" s="35" t="str">
        <f>IF((VLOOKUP($A161,'[1]data aktuální'!$A$1:$DI$10000,57,0))=0,"",(VLOOKUP($A161,'[1]data aktuální'!$A$1:$DI$10000,57,0)))</f>
        <v/>
      </c>
      <c r="AG161" s="35" t="str">
        <f>IF((VLOOKUP($A161,'[1]data aktuální'!$A$1:$DI$10000,58,0))=0,"",(VLOOKUP($A161,'[1]data aktuální'!$A$1:$DI$10000,58,0)))</f>
        <v/>
      </c>
      <c r="AH161" s="35" t="str">
        <f>IF((VLOOKUP($A161,'[1]data aktuální'!$A$1:$DI$10000,59,0))=0,"",(VLOOKUP($A161,'[1]data aktuální'!$A$1:$DI$10000,59,0)))</f>
        <v/>
      </c>
      <c r="AI161" s="35" t="str">
        <f>IF((VLOOKUP($A161,'[1]data aktuální'!$A$1:$DI$10000,60,0))=0,"",(VLOOKUP($A161,'[1]data aktuální'!$A$1:$DI$10000,60,0)))</f>
        <v/>
      </c>
      <c r="AJ161" s="35" t="str">
        <f>IF((VLOOKUP($A161,'[1]data aktuální'!$A$1:$DI$10000,62,0))=0,"",(VLOOKUP($A161,'[1]data aktuální'!$A$1:$DI$10000,62,0)))</f>
        <v/>
      </c>
      <c r="AK161" s="35" t="str">
        <f>IF((VLOOKUP($A161,'[1]data aktuální'!$A$1:$DI$10000,63,0))=0,"",(VLOOKUP($A161,'[1]data aktuální'!$A$1:$DI$10000,63,0)))</f>
        <v/>
      </c>
      <c r="AL161" s="35" t="str">
        <f>IF((VLOOKUP($A161,'[1]data aktuální'!$A$1:$DI$10000,64,0))=0,"",(VLOOKUP($A161,'[1]data aktuální'!$A$1:$DI$10000,64,0)))</f>
        <v/>
      </c>
      <c r="AM161" s="35" t="str">
        <f>IF((VLOOKUP($A161,'[1]data aktuální'!$A$1:$DI$10000,65,0))=0,"",(VLOOKUP($A161,'[1]data aktuální'!$A$1:$DI$10000,65,0)))</f>
        <v/>
      </c>
      <c r="AN161" s="33" t="str">
        <f>VLOOKUP(A161,'[1]data aktuální'!$A$2:$DI$10000,113,0)</f>
        <v>2,5-5 tis.m3</v>
      </c>
    </row>
    <row r="162" spans="1:40" s="36" customFormat="1" x14ac:dyDescent="0.25">
      <c r="A162" s="36">
        <v>209</v>
      </c>
      <c r="B162" s="51" t="str">
        <f>(VLOOKUP($A162,'[1]data aktuální'!$A$1:$DI$10000,3,0))</f>
        <v>29319897</v>
      </c>
      <c r="C162" s="38" t="str">
        <f>(VLOOKUP($A162,'[1]data aktuální'!$A$1:$DI$10000,7,0))</f>
        <v>Pila Kupka s.r.o.</v>
      </c>
      <c r="D162" s="38" t="str">
        <f>IF((VLOOKUP($A162,'[1]data aktuální'!$A$1:$DI$10000,14,0))=0,"",(VLOOKUP($A162,'[1]data aktuální'!$A$1:$DI$10000,14,0)))</f>
        <v/>
      </c>
      <c r="E162" s="39">
        <f>(VLOOKUP($A162,'[1]data aktuální'!$A$1:$DI$10000,22,0))</f>
        <v>2300</v>
      </c>
      <c r="F162" s="39">
        <f>(VLOOKUP($A162,'[1]data aktuální'!$A$1:$DI$10000,23,0))</f>
        <v>2300</v>
      </c>
      <c r="G162" s="39">
        <f>(VLOOKUP($A162,'[1]data aktuální'!$A$1:$DI$10000,24,0))</f>
        <v>2700</v>
      </c>
      <c r="H162" s="40">
        <f>IF((VLOOKUP($A162,'[1]data aktuální'!$A$1:$DI$10000,27,0))=0,"",(VLOOKUP($A162,'[1]data aktuální'!$A$1:$DI$10000,27,0)))</f>
        <v>60</v>
      </c>
      <c r="I162" s="40" t="str">
        <f>IF((VLOOKUP($A162,'[1]data aktuální'!$A$1:$DI$10000,28,0))=0,"",(VLOOKUP($A162,'[1]data aktuální'!$A$1:$DI$10000,28,0)))</f>
        <v/>
      </c>
      <c r="J162" s="40">
        <f>IF((VLOOKUP($A162,'[1]data aktuální'!$A$1:$DI$10000,29,0))=0,"",(VLOOKUP($A162,'[1]data aktuální'!$A$1:$DI$10000,29,0)))</f>
        <v>25</v>
      </c>
      <c r="K162" s="40" t="str">
        <f>IF((VLOOKUP($A162,'[1]data aktuální'!$A$1:$DI$10000,30,0))=0,"",(VLOOKUP($A162,'[1]data aktuální'!$A$1:$DI$10000,30,0)))</f>
        <v/>
      </c>
      <c r="L162" s="40" t="str">
        <f>IF((VLOOKUP($A162,'[1]data aktuální'!$A$1:$DI$10000,32,0))=0,"",(VLOOKUP($A162,'[1]data aktuální'!$A$1:$DI$10000,32,0)))</f>
        <v/>
      </c>
      <c r="M162" s="40" t="str">
        <f>IF((VLOOKUP($A162,'[1]data aktuální'!$A$1:$DI$10000,33,0))=0,"",(VLOOKUP($A162,'[1]data aktuální'!$A$1:$DI$10000,33,0)))</f>
        <v/>
      </c>
      <c r="N162" s="40">
        <f>IF((VLOOKUP($A162,'[1]data aktuální'!$A$1:$DI$10000,34,0))=0,"",(VLOOKUP($A162,'[1]data aktuální'!$A$1:$DI$10000,34,0)))</f>
        <v>15</v>
      </c>
      <c r="O162" s="40" t="str">
        <f>IF((VLOOKUP($A162,'[1]data aktuální'!$A$1:$DI$10000,35,0))=0,"",(VLOOKUP($A162,'[1]data aktuální'!$A$1:$DI$10000,35,0)))</f>
        <v/>
      </c>
      <c r="P162" s="40" t="str">
        <f>IF((VLOOKUP($A162,'[1]data aktuální'!$A$1:$DI$10000,37,0))=0,"",(VLOOKUP($A162,'[1]data aktuální'!$A$1:$DI$10000,37,0)))</f>
        <v/>
      </c>
      <c r="Q162" s="40" t="str">
        <f>IF((VLOOKUP($A162,'[1]data aktuální'!$A$1:$DI$10000,38,0))=0,"",(VLOOKUP($A162,'[1]data aktuální'!$A$1:$DI$10000,38,0)))</f>
        <v/>
      </c>
      <c r="R162" s="40" t="str">
        <f>IF((VLOOKUP($A162,'[1]data aktuální'!$A$1:$DI$10000,39,0))=0,"",(VLOOKUP($A162,'[1]data aktuální'!$A$1:$DI$10000,39,0)))</f>
        <v/>
      </c>
      <c r="S162" s="40" t="str">
        <f>IF((VLOOKUP($A162,'[1]data aktuální'!$A$1:$DI$10000,40,0))=0,"",(VLOOKUP($A162,'[1]data aktuální'!$A$1:$DI$10000,40,0)))</f>
        <v/>
      </c>
      <c r="T162" s="40" t="str">
        <f>IF((VLOOKUP($A162,'[1]data aktuální'!$A$1:$DI$10000,42,0))=0,"",(VLOOKUP($A162,'[1]data aktuální'!$A$1:$DI$10000,42,0)))</f>
        <v/>
      </c>
      <c r="U162" s="40" t="str">
        <f>IF((VLOOKUP($A162,'[1]data aktuální'!$A$1:$DI$10000,43,0))=0,"",(VLOOKUP($A162,'[1]data aktuální'!$A$1:$DI$10000,43,0)))</f>
        <v/>
      </c>
      <c r="V162" s="40" t="str">
        <f>IF((VLOOKUP($A162,'[1]data aktuální'!$A$1:$DI$10000,44,0))=0,"",(VLOOKUP($A162,'[1]data aktuální'!$A$1:$DI$10000,44,0)))</f>
        <v/>
      </c>
      <c r="W162" s="40" t="str">
        <f>IF((VLOOKUP($A162,'[1]data aktuální'!$A$1:$DI$10000,45,0))=0,"",(VLOOKUP($A162,'[1]data aktuální'!$A$1:$DI$10000,45,0)))</f>
        <v/>
      </c>
      <c r="X162" s="40" t="str">
        <f>IF((VLOOKUP($A162,'[1]data aktuální'!$A$1:$DI$10000,47,0))=0,"",(VLOOKUP($A162,'[1]data aktuální'!$A$1:$DI$10000,47,0)))</f>
        <v/>
      </c>
      <c r="Y162" s="40" t="str">
        <f>IF((VLOOKUP($A162,'[1]data aktuální'!$A$1:$DI$10000,48,0))=0,"",(VLOOKUP($A162,'[1]data aktuální'!$A$1:$DI$10000,48,0)))</f>
        <v/>
      </c>
      <c r="Z162" s="40" t="str">
        <f>IF((VLOOKUP($A162,'[1]data aktuální'!$A$1:$DI$10000,49,0))=0,"",(VLOOKUP($A162,'[1]data aktuální'!$A$1:$DI$10000,49,0)))</f>
        <v/>
      </c>
      <c r="AA162" s="40" t="str">
        <f>IF((VLOOKUP($A162,'[1]data aktuální'!$A$1:$DI$10000,50,0))=0,"",(VLOOKUP($A162,'[1]data aktuální'!$A$1:$DI$10000,50,0)))</f>
        <v/>
      </c>
      <c r="AB162" s="40" t="str">
        <f>IF((VLOOKUP($A162,'[1]data aktuální'!$A$1:$DI$10000,52,0))=0,"",(VLOOKUP($A162,'[1]data aktuální'!$A$1:$DI$10000,52,0)))</f>
        <v/>
      </c>
      <c r="AC162" s="40" t="str">
        <f>IF((VLOOKUP($A162,'[1]data aktuální'!$A$1:$DI$10000,53,0))=0,"",(VLOOKUP($A162,'[1]data aktuální'!$A$1:$DI$10000,53,0)))</f>
        <v/>
      </c>
      <c r="AD162" s="40" t="str">
        <f>IF((VLOOKUP($A162,'[1]data aktuální'!$A$1:$DI$10000,54,0))=0,"",(VLOOKUP($A162,'[1]data aktuální'!$A$1:$DI$10000,54,0)))</f>
        <v/>
      </c>
      <c r="AE162" s="40" t="str">
        <f>IF((VLOOKUP($A162,'[1]data aktuální'!$A$1:$DI$10000,55,0))=0,"",(VLOOKUP($A162,'[1]data aktuální'!$A$1:$DI$10000,55,0)))</f>
        <v/>
      </c>
      <c r="AF162" s="40" t="str">
        <f>IF((VLOOKUP($A162,'[1]data aktuální'!$A$1:$DI$10000,57,0))=0,"",(VLOOKUP($A162,'[1]data aktuální'!$A$1:$DI$10000,57,0)))</f>
        <v/>
      </c>
      <c r="AG162" s="40" t="str">
        <f>IF((VLOOKUP($A162,'[1]data aktuální'!$A$1:$DI$10000,58,0))=0,"",(VLOOKUP($A162,'[1]data aktuální'!$A$1:$DI$10000,58,0)))</f>
        <v/>
      </c>
      <c r="AH162" s="40" t="str">
        <f>IF((VLOOKUP($A162,'[1]data aktuální'!$A$1:$DI$10000,59,0))=0,"",(VLOOKUP($A162,'[1]data aktuální'!$A$1:$DI$10000,59,0)))</f>
        <v/>
      </c>
      <c r="AI162" s="40" t="str">
        <f>IF((VLOOKUP($A162,'[1]data aktuální'!$A$1:$DI$10000,60,0))=0,"",(VLOOKUP($A162,'[1]data aktuální'!$A$1:$DI$10000,60,0)))</f>
        <v/>
      </c>
      <c r="AJ162" s="40" t="str">
        <f>IF((VLOOKUP($A162,'[1]data aktuální'!$A$1:$DI$10000,62,0))=0,"",(VLOOKUP($A162,'[1]data aktuální'!$A$1:$DI$10000,62,0)))</f>
        <v/>
      </c>
      <c r="AK162" s="40" t="str">
        <f>IF((VLOOKUP($A162,'[1]data aktuální'!$A$1:$DI$10000,63,0))=0,"",(VLOOKUP($A162,'[1]data aktuální'!$A$1:$DI$10000,63,0)))</f>
        <v/>
      </c>
      <c r="AL162" s="40" t="str">
        <f>IF((VLOOKUP($A162,'[1]data aktuální'!$A$1:$DI$10000,64,0))=0,"",(VLOOKUP($A162,'[1]data aktuální'!$A$1:$DI$10000,64,0)))</f>
        <v/>
      </c>
      <c r="AM162" s="40" t="str">
        <f>IF((VLOOKUP($A162,'[1]data aktuální'!$A$1:$DI$10000,65,0))=0,"",(VLOOKUP($A162,'[1]data aktuální'!$A$1:$DI$10000,65,0)))</f>
        <v/>
      </c>
      <c r="AN162" s="38" t="str">
        <f>VLOOKUP(A162,'[1]data aktuální'!$A$2:$DI$10000,113,0)</f>
        <v>do 2,5 tis.m3</v>
      </c>
    </row>
    <row r="163" spans="1:40" x14ac:dyDescent="0.25">
      <c r="A163" s="74">
        <v>377</v>
      </c>
      <c r="B163" s="54" t="str">
        <f>(VLOOKUP($A163,'[1]data aktuální'!$A$1:$DI$10000,3,0))</f>
        <v>28313925</v>
      </c>
      <c r="C163" s="56" t="str">
        <f>(VLOOKUP($A163,'[1]data aktuální'!$A$1:$DI$10000,7,0))</f>
        <v>PILA ČÍŽEK s.r.o.</v>
      </c>
      <c r="D163" s="56" t="str">
        <f>IF((VLOOKUP($A163,'[1]data aktuální'!$A$1:$DI$10000,14,0))=0,"",(VLOOKUP($A163,'[1]data aktuální'!$A$1:$DI$10000,14,0)))</f>
        <v/>
      </c>
      <c r="E163" s="58">
        <f>(VLOOKUP($A163,'[1]data aktuální'!$A$1:$DI$10000,22,0))</f>
        <v>6339</v>
      </c>
      <c r="F163" s="58">
        <f>(VLOOKUP($A163,'[1]data aktuální'!$A$1:$DI$10000,23,0))</f>
        <v>2616</v>
      </c>
      <c r="G163" s="58">
        <f>(VLOOKUP($A163,'[1]data aktuální'!$A$1:$DI$10000,24,0))</f>
        <v>2594</v>
      </c>
      <c r="H163" s="60">
        <f>IF((VLOOKUP($A163,'[1]data aktuální'!$A$1:$DI$10000,27,0))=0,"",(VLOOKUP($A163,'[1]data aktuální'!$A$1:$DI$10000,27,0)))</f>
        <v>70</v>
      </c>
      <c r="I163" s="60">
        <f>IF((VLOOKUP($A163,'[1]data aktuální'!$A$1:$DI$10000,28,0))=0,"",(VLOOKUP($A163,'[1]data aktuální'!$A$1:$DI$10000,28,0)))</f>
        <v>20</v>
      </c>
      <c r="J163" s="60">
        <f>IF((VLOOKUP($A163,'[1]data aktuální'!$A$1:$DI$10000,29,0))=0,"",(VLOOKUP($A163,'[1]data aktuální'!$A$1:$DI$10000,29,0)))</f>
        <v>10</v>
      </c>
      <c r="K163" s="60" t="str">
        <f>IF((VLOOKUP($A163,'[1]data aktuální'!$A$1:$DI$10000,30,0))=0,"",(VLOOKUP($A163,'[1]data aktuální'!$A$1:$DI$10000,30,0)))</f>
        <v/>
      </c>
      <c r="L163" s="60" t="str">
        <f>IF((VLOOKUP($A163,'[1]data aktuální'!$A$1:$DI$10000,32,0))=0,"",(VLOOKUP($A163,'[1]data aktuální'!$A$1:$DI$10000,32,0)))</f>
        <v/>
      </c>
      <c r="M163" s="60" t="str">
        <f>IF((VLOOKUP($A163,'[1]data aktuální'!$A$1:$DI$10000,33,0))=0,"",(VLOOKUP($A163,'[1]data aktuální'!$A$1:$DI$10000,33,0)))</f>
        <v/>
      </c>
      <c r="N163" s="60" t="str">
        <f>IF((VLOOKUP($A163,'[1]data aktuální'!$A$1:$DI$10000,34,0))=0,"",(VLOOKUP($A163,'[1]data aktuální'!$A$1:$DI$10000,34,0)))</f>
        <v/>
      </c>
      <c r="O163" s="60" t="str">
        <f>IF((VLOOKUP($A163,'[1]data aktuální'!$A$1:$DI$10000,35,0))=0,"",(VLOOKUP($A163,'[1]data aktuální'!$A$1:$DI$10000,35,0)))</f>
        <v/>
      </c>
      <c r="P163" s="60" t="str">
        <f>IF((VLOOKUP($A163,'[1]data aktuální'!$A$1:$DI$10000,37,0))=0,"",(VLOOKUP($A163,'[1]data aktuální'!$A$1:$DI$10000,37,0)))</f>
        <v/>
      </c>
      <c r="Q163" s="60" t="str">
        <f>IF((VLOOKUP($A163,'[1]data aktuální'!$A$1:$DI$10000,38,0))=0,"",(VLOOKUP($A163,'[1]data aktuální'!$A$1:$DI$10000,38,0)))</f>
        <v/>
      </c>
      <c r="R163" s="60" t="str">
        <f>IF((VLOOKUP($A163,'[1]data aktuální'!$A$1:$DI$10000,39,0))=0,"",(VLOOKUP($A163,'[1]data aktuální'!$A$1:$DI$10000,39,0)))</f>
        <v/>
      </c>
      <c r="S163" s="60" t="str">
        <f>IF((VLOOKUP($A163,'[1]data aktuální'!$A$1:$DI$10000,40,0))=0,"",(VLOOKUP($A163,'[1]data aktuální'!$A$1:$DI$10000,40,0)))</f>
        <v/>
      </c>
      <c r="T163" s="60" t="str">
        <f>IF((VLOOKUP($A163,'[1]data aktuální'!$A$1:$DI$10000,42,0))=0,"",(VLOOKUP($A163,'[1]data aktuální'!$A$1:$DI$10000,42,0)))</f>
        <v/>
      </c>
      <c r="U163" s="60" t="str">
        <f>IF((VLOOKUP($A163,'[1]data aktuální'!$A$1:$DI$10000,43,0))=0,"",(VLOOKUP($A163,'[1]data aktuální'!$A$1:$DI$10000,43,0)))</f>
        <v/>
      </c>
      <c r="V163" s="60" t="str">
        <f>IF((VLOOKUP($A163,'[1]data aktuální'!$A$1:$DI$10000,44,0))=0,"",(VLOOKUP($A163,'[1]data aktuální'!$A$1:$DI$10000,44,0)))</f>
        <v/>
      </c>
      <c r="W163" s="60" t="str">
        <f>IF((VLOOKUP($A163,'[1]data aktuální'!$A$1:$DI$10000,45,0))=0,"",(VLOOKUP($A163,'[1]data aktuální'!$A$1:$DI$10000,45,0)))</f>
        <v/>
      </c>
      <c r="X163" s="60" t="str">
        <f>IF((VLOOKUP($A163,'[1]data aktuální'!$A$1:$DI$10000,47,0))=0,"",(VLOOKUP($A163,'[1]data aktuální'!$A$1:$DI$10000,47,0)))</f>
        <v/>
      </c>
      <c r="Y163" s="60" t="str">
        <f>IF((VLOOKUP($A163,'[1]data aktuální'!$A$1:$DI$10000,48,0))=0,"",(VLOOKUP($A163,'[1]data aktuální'!$A$1:$DI$10000,48,0)))</f>
        <v/>
      </c>
      <c r="Z163" s="60" t="str">
        <f>IF((VLOOKUP($A163,'[1]data aktuální'!$A$1:$DI$10000,49,0))=0,"",(VLOOKUP($A163,'[1]data aktuální'!$A$1:$DI$10000,49,0)))</f>
        <v/>
      </c>
      <c r="AA163" s="60" t="str">
        <f>IF((VLOOKUP($A163,'[1]data aktuální'!$A$1:$DI$10000,50,0))=0,"",(VLOOKUP($A163,'[1]data aktuální'!$A$1:$DI$10000,50,0)))</f>
        <v/>
      </c>
      <c r="AB163" s="60" t="str">
        <f>IF((VLOOKUP($A163,'[1]data aktuální'!$A$1:$DI$10000,52,0))=0,"",(VLOOKUP($A163,'[1]data aktuální'!$A$1:$DI$10000,52,0)))</f>
        <v/>
      </c>
      <c r="AC163" s="60" t="str">
        <f>IF((VLOOKUP($A163,'[1]data aktuální'!$A$1:$DI$10000,53,0))=0,"",(VLOOKUP($A163,'[1]data aktuální'!$A$1:$DI$10000,53,0)))</f>
        <v/>
      </c>
      <c r="AD163" s="60" t="str">
        <f>IF((VLOOKUP($A163,'[1]data aktuální'!$A$1:$DI$10000,54,0))=0,"",(VLOOKUP($A163,'[1]data aktuální'!$A$1:$DI$10000,54,0)))</f>
        <v/>
      </c>
      <c r="AE163" s="60" t="str">
        <f>IF((VLOOKUP($A163,'[1]data aktuální'!$A$1:$DI$10000,55,0))=0,"",(VLOOKUP($A163,'[1]data aktuální'!$A$1:$DI$10000,55,0)))</f>
        <v/>
      </c>
      <c r="AF163" s="60" t="str">
        <f>IF((VLOOKUP($A163,'[1]data aktuální'!$A$1:$DI$10000,57,0))=0,"",(VLOOKUP($A163,'[1]data aktuální'!$A$1:$DI$10000,57,0)))</f>
        <v/>
      </c>
      <c r="AG163" s="60" t="str">
        <f>IF((VLOOKUP($A163,'[1]data aktuální'!$A$1:$DI$10000,58,0))=0,"",(VLOOKUP($A163,'[1]data aktuální'!$A$1:$DI$10000,58,0)))</f>
        <v/>
      </c>
      <c r="AH163" s="60" t="str">
        <f>IF((VLOOKUP($A163,'[1]data aktuální'!$A$1:$DI$10000,59,0))=0,"",(VLOOKUP($A163,'[1]data aktuální'!$A$1:$DI$10000,59,0)))</f>
        <v/>
      </c>
      <c r="AI163" s="60" t="str">
        <f>IF((VLOOKUP($A163,'[1]data aktuální'!$A$1:$DI$10000,60,0))=0,"",(VLOOKUP($A163,'[1]data aktuální'!$A$1:$DI$10000,60,0)))</f>
        <v/>
      </c>
      <c r="AJ163" s="60" t="str">
        <f>IF((VLOOKUP($A163,'[1]data aktuální'!$A$1:$DI$10000,62,0))=0,"",(VLOOKUP($A163,'[1]data aktuální'!$A$1:$DI$10000,62,0)))</f>
        <v/>
      </c>
      <c r="AK163" s="60" t="str">
        <f>IF((VLOOKUP($A163,'[1]data aktuální'!$A$1:$DI$10000,63,0))=0,"",(VLOOKUP($A163,'[1]data aktuální'!$A$1:$DI$10000,63,0)))</f>
        <v/>
      </c>
      <c r="AL163" s="60" t="str">
        <f>IF((VLOOKUP($A163,'[1]data aktuální'!$A$1:$DI$10000,64,0))=0,"",(VLOOKUP($A163,'[1]data aktuální'!$A$1:$DI$10000,64,0)))</f>
        <v/>
      </c>
      <c r="AM163" s="60" t="str">
        <f>IF((VLOOKUP($A163,'[1]data aktuální'!$A$1:$DI$10000,65,0))=0,"",(VLOOKUP($A163,'[1]data aktuální'!$A$1:$DI$10000,65,0)))</f>
        <v/>
      </c>
      <c r="AN163" s="56" t="str">
        <f>VLOOKUP(A163,'[1]data aktuální'!$A$2:$DI$10000,113,0)</f>
        <v>2,5-5 tis.m3</v>
      </c>
    </row>
    <row r="164" spans="1:40" s="36" customFormat="1" x14ac:dyDescent="0.25">
      <c r="A164" s="36">
        <v>176</v>
      </c>
      <c r="B164" s="53" t="str">
        <f>(VLOOKUP($A164,'[1]data aktuální'!$A$1:$DI$10000,3,0))</f>
        <v>29208882</v>
      </c>
      <c r="C164" s="55" t="str">
        <f>(VLOOKUP($A164,'[1]data aktuální'!$A$1:$DI$10000,7,0))</f>
        <v>Dřevoeuro s,r,o,</v>
      </c>
      <c r="D164" s="55" t="str">
        <f>IF((VLOOKUP($A164,'[1]data aktuální'!$A$1:$DI$10000,14,0))=0,"",(VLOOKUP($A164,'[1]data aktuální'!$A$1:$DI$10000,14,0)))</f>
        <v>Pila Písek</v>
      </c>
      <c r="E164" s="57">
        <f>(VLOOKUP($A164,'[1]data aktuální'!$A$1:$DI$10000,22,0))</f>
        <v>5000</v>
      </c>
      <c r="F164" s="57">
        <f>(VLOOKUP($A164,'[1]data aktuální'!$A$1:$DI$10000,23,0))</f>
        <v>5000</v>
      </c>
      <c r="G164" s="57">
        <f>(VLOOKUP($A164,'[1]data aktuální'!$A$1:$DI$10000,24,0))</f>
        <v>2500</v>
      </c>
      <c r="H164" s="59" t="str">
        <f>IF((VLOOKUP($A164,'[1]data aktuální'!$A$1:$DI$10000,27,0))=0,"",(VLOOKUP($A164,'[1]data aktuální'!$A$1:$DI$10000,27,0)))</f>
        <v/>
      </c>
      <c r="I164" s="59" t="str">
        <f>IF((VLOOKUP($A164,'[1]data aktuální'!$A$1:$DI$10000,28,0))=0,"",(VLOOKUP($A164,'[1]data aktuální'!$A$1:$DI$10000,28,0)))</f>
        <v/>
      </c>
      <c r="J164" s="59">
        <f>IF((VLOOKUP($A164,'[1]data aktuální'!$A$1:$DI$10000,29,0))=0,"",(VLOOKUP($A164,'[1]data aktuální'!$A$1:$DI$10000,29,0)))</f>
        <v>70</v>
      </c>
      <c r="K164" s="59" t="str">
        <f>IF((VLOOKUP($A164,'[1]data aktuální'!$A$1:$DI$10000,30,0))=0,"",(VLOOKUP($A164,'[1]data aktuální'!$A$1:$DI$10000,30,0)))</f>
        <v/>
      </c>
      <c r="L164" s="59" t="str">
        <f>IF((VLOOKUP($A164,'[1]data aktuální'!$A$1:$DI$10000,32,0))=0,"",(VLOOKUP($A164,'[1]data aktuální'!$A$1:$DI$10000,32,0)))</f>
        <v/>
      </c>
      <c r="M164" s="59" t="str">
        <f>IF((VLOOKUP($A164,'[1]data aktuální'!$A$1:$DI$10000,33,0))=0,"",(VLOOKUP($A164,'[1]data aktuální'!$A$1:$DI$10000,33,0)))</f>
        <v/>
      </c>
      <c r="N164" s="59">
        <f>IF((VLOOKUP($A164,'[1]data aktuální'!$A$1:$DI$10000,34,0))=0,"",(VLOOKUP($A164,'[1]data aktuální'!$A$1:$DI$10000,34,0)))</f>
        <v>10</v>
      </c>
      <c r="O164" s="59" t="str">
        <f>IF((VLOOKUP($A164,'[1]data aktuální'!$A$1:$DI$10000,35,0))=0,"",(VLOOKUP($A164,'[1]data aktuální'!$A$1:$DI$10000,35,0)))</f>
        <v/>
      </c>
      <c r="P164" s="59" t="str">
        <f>IF((VLOOKUP($A164,'[1]data aktuální'!$A$1:$DI$10000,37,0))=0,"",(VLOOKUP($A164,'[1]data aktuální'!$A$1:$DI$10000,37,0)))</f>
        <v/>
      </c>
      <c r="Q164" s="59" t="str">
        <f>IF((VLOOKUP($A164,'[1]data aktuální'!$A$1:$DI$10000,38,0))=0,"",(VLOOKUP($A164,'[1]data aktuální'!$A$1:$DI$10000,38,0)))</f>
        <v/>
      </c>
      <c r="R164" s="59">
        <f>IF((VLOOKUP($A164,'[1]data aktuální'!$A$1:$DI$10000,39,0))=0,"",(VLOOKUP($A164,'[1]data aktuální'!$A$1:$DI$10000,39,0)))</f>
        <v>10</v>
      </c>
      <c r="S164" s="59" t="str">
        <f>IF((VLOOKUP($A164,'[1]data aktuální'!$A$1:$DI$10000,40,0))=0,"",(VLOOKUP($A164,'[1]data aktuální'!$A$1:$DI$10000,40,0)))</f>
        <v/>
      </c>
      <c r="T164" s="59" t="str">
        <f>IF((VLOOKUP($A164,'[1]data aktuální'!$A$1:$DI$10000,42,0))=0,"",(VLOOKUP($A164,'[1]data aktuální'!$A$1:$DI$10000,42,0)))</f>
        <v/>
      </c>
      <c r="U164" s="59" t="str">
        <f>IF((VLOOKUP($A164,'[1]data aktuální'!$A$1:$DI$10000,43,0))=0,"",(VLOOKUP($A164,'[1]data aktuální'!$A$1:$DI$10000,43,0)))</f>
        <v/>
      </c>
      <c r="V164" s="59" t="str">
        <f>IF((VLOOKUP($A164,'[1]data aktuální'!$A$1:$DI$10000,44,0))=0,"",(VLOOKUP($A164,'[1]data aktuální'!$A$1:$DI$10000,44,0)))</f>
        <v/>
      </c>
      <c r="W164" s="59" t="str">
        <f>IF((VLOOKUP($A164,'[1]data aktuální'!$A$1:$DI$10000,45,0))=0,"",(VLOOKUP($A164,'[1]data aktuální'!$A$1:$DI$10000,45,0)))</f>
        <v/>
      </c>
      <c r="X164" s="59" t="str">
        <f>IF((VLOOKUP($A164,'[1]data aktuální'!$A$1:$DI$10000,47,0))=0,"",(VLOOKUP($A164,'[1]data aktuální'!$A$1:$DI$10000,47,0)))</f>
        <v/>
      </c>
      <c r="Y164" s="59" t="str">
        <f>IF((VLOOKUP($A164,'[1]data aktuální'!$A$1:$DI$10000,48,0))=0,"",(VLOOKUP($A164,'[1]data aktuální'!$A$1:$DI$10000,48,0)))</f>
        <v/>
      </c>
      <c r="Z164" s="59" t="str">
        <f>IF((VLOOKUP($A164,'[1]data aktuální'!$A$1:$DI$10000,49,0))=0,"",(VLOOKUP($A164,'[1]data aktuální'!$A$1:$DI$10000,49,0)))</f>
        <v/>
      </c>
      <c r="AA164" s="59" t="str">
        <f>IF((VLOOKUP($A164,'[1]data aktuální'!$A$1:$DI$10000,50,0))=0,"",(VLOOKUP($A164,'[1]data aktuální'!$A$1:$DI$10000,50,0)))</f>
        <v/>
      </c>
      <c r="AB164" s="59" t="str">
        <f>IF((VLOOKUP($A164,'[1]data aktuální'!$A$1:$DI$10000,52,0))=0,"",(VLOOKUP($A164,'[1]data aktuální'!$A$1:$DI$10000,52,0)))</f>
        <v/>
      </c>
      <c r="AC164" s="59" t="str">
        <f>IF((VLOOKUP($A164,'[1]data aktuální'!$A$1:$DI$10000,53,0))=0,"",(VLOOKUP($A164,'[1]data aktuální'!$A$1:$DI$10000,53,0)))</f>
        <v/>
      </c>
      <c r="AD164" s="59" t="str">
        <f>IF((VLOOKUP($A164,'[1]data aktuální'!$A$1:$DI$10000,54,0))=0,"",(VLOOKUP($A164,'[1]data aktuální'!$A$1:$DI$10000,54,0)))</f>
        <v/>
      </c>
      <c r="AE164" s="59" t="str">
        <f>IF((VLOOKUP($A164,'[1]data aktuální'!$A$1:$DI$10000,55,0))=0,"",(VLOOKUP($A164,'[1]data aktuální'!$A$1:$DI$10000,55,0)))</f>
        <v/>
      </c>
      <c r="AF164" s="59" t="str">
        <f>IF((VLOOKUP($A164,'[1]data aktuální'!$A$1:$DI$10000,57,0))=0,"",(VLOOKUP($A164,'[1]data aktuální'!$A$1:$DI$10000,57,0)))</f>
        <v/>
      </c>
      <c r="AG164" s="59" t="str">
        <f>IF((VLOOKUP($A164,'[1]data aktuální'!$A$1:$DI$10000,58,0))=0,"",(VLOOKUP($A164,'[1]data aktuální'!$A$1:$DI$10000,58,0)))</f>
        <v/>
      </c>
      <c r="AH164" s="59">
        <f>IF((VLOOKUP($A164,'[1]data aktuální'!$A$1:$DI$10000,59,0))=0,"",(VLOOKUP($A164,'[1]data aktuální'!$A$1:$DI$10000,59,0)))</f>
        <v>10</v>
      </c>
      <c r="AI164" s="59" t="str">
        <f>IF((VLOOKUP($A164,'[1]data aktuální'!$A$1:$DI$10000,60,0))=0,"",(VLOOKUP($A164,'[1]data aktuální'!$A$1:$DI$10000,60,0)))</f>
        <v/>
      </c>
      <c r="AJ164" s="59" t="str">
        <f>IF((VLOOKUP($A164,'[1]data aktuální'!$A$1:$DI$10000,62,0))=0,"",(VLOOKUP($A164,'[1]data aktuální'!$A$1:$DI$10000,62,0)))</f>
        <v/>
      </c>
      <c r="AK164" s="59" t="str">
        <f>IF((VLOOKUP($A164,'[1]data aktuální'!$A$1:$DI$10000,63,0))=0,"",(VLOOKUP($A164,'[1]data aktuální'!$A$1:$DI$10000,63,0)))</f>
        <v/>
      </c>
      <c r="AL164" s="59" t="str">
        <f>IF((VLOOKUP($A164,'[1]data aktuální'!$A$1:$DI$10000,64,0))=0,"",(VLOOKUP($A164,'[1]data aktuální'!$A$1:$DI$10000,64,0)))</f>
        <v/>
      </c>
      <c r="AM164" s="59" t="str">
        <f>IF((VLOOKUP($A164,'[1]data aktuální'!$A$1:$DI$10000,65,0))=0,"",(VLOOKUP($A164,'[1]data aktuální'!$A$1:$DI$10000,65,0)))</f>
        <v/>
      </c>
      <c r="AN164" s="55" t="str">
        <f>VLOOKUP(A164,'[1]data aktuální'!$A$2:$DI$10000,113,0)</f>
        <v>2,5-5 tis.m3</v>
      </c>
    </row>
    <row r="165" spans="1:40" x14ac:dyDescent="0.25">
      <c r="A165">
        <v>284</v>
      </c>
      <c r="B165" s="54" t="str">
        <f>(VLOOKUP($A165,'[1]data aktuální'!$A$1:$DI$10000,3,0))</f>
        <v>60703776</v>
      </c>
      <c r="C165" s="56" t="str">
        <f>(VLOOKUP($A165,'[1]data aktuální'!$A$1:$DI$10000,7,0))</f>
        <v>PRODEX, spol. s r.o.</v>
      </c>
      <c r="D165" s="56" t="str">
        <f>IF((VLOOKUP($A165,'[1]data aktuální'!$A$1:$DI$10000,14,0))=0,"",(VLOOKUP($A165,'[1]data aktuální'!$A$1:$DI$10000,14,0)))</f>
        <v/>
      </c>
      <c r="E165" s="58">
        <f>(VLOOKUP($A165,'[1]data aktuální'!$A$1:$DI$10000,22,0))</f>
        <v>3000</v>
      </c>
      <c r="F165" s="58">
        <f>(VLOOKUP($A165,'[1]data aktuální'!$A$1:$DI$10000,23,0))</f>
        <v>3000</v>
      </c>
      <c r="G165" s="58">
        <f>(VLOOKUP($A165,'[1]data aktuální'!$A$1:$DI$10000,24,0))</f>
        <v>2500</v>
      </c>
      <c r="H165" s="60" t="str">
        <f>IF((VLOOKUP($A165,'[1]data aktuální'!$A$1:$DI$10000,27,0))=0,"",(VLOOKUP($A165,'[1]data aktuální'!$A$1:$DI$10000,27,0)))</f>
        <v/>
      </c>
      <c r="I165" s="60" t="str">
        <f>IF((VLOOKUP($A165,'[1]data aktuální'!$A$1:$DI$10000,28,0))=0,"",(VLOOKUP($A165,'[1]data aktuální'!$A$1:$DI$10000,28,0)))</f>
        <v/>
      </c>
      <c r="J165" s="60" t="str">
        <f>IF((VLOOKUP($A165,'[1]data aktuální'!$A$1:$DI$10000,29,0))=0,"",(VLOOKUP($A165,'[1]data aktuální'!$A$1:$DI$10000,29,0)))</f>
        <v/>
      </c>
      <c r="K165" s="60" t="str">
        <f>IF((VLOOKUP($A165,'[1]data aktuální'!$A$1:$DI$10000,30,0))=0,"",(VLOOKUP($A165,'[1]data aktuální'!$A$1:$DI$10000,30,0)))</f>
        <v/>
      </c>
      <c r="L165" s="60" t="str">
        <f>IF((VLOOKUP($A165,'[1]data aktuální'!$A$1:$DI$10000,32,0))=0,"",(VLOOKUP($A165,'[1]data aktuální'!$A$1:$DI$10000,32,0)))</f>
        <v/>
      </c>
      <c r="M165" s="60" t="str">
        <f>IF((VLOOKUP($A165,'[1]data aktuální'!$A$1:$DI$10000,33,0))=0,"",(VLOOKUP($A165,'[1]data aktuální'!$A$1:$DI$10000,33,0)))</f>
        <v/>
      </c>
      <c r="N165" s="60" t="str">
        <f>IF((VLOOKUP($A165,'[1]data aktuální'!$A$1:$DI$10000,34,0))=0,"",(VLOOKUP($A165,'[1]data aktuální'!$A$1:$DI$10000,34,0)))</f>
        <v/>
      </c>
      <c r="O165" s="60" t="str">
        <f>IF((VLOOKUP($A165,'[1]data aktuální'!$A$1:$DI$10000,35,0))=0,"",(VLOOKUP($A165,'[1]data aktuální'!$A$1:$DI$10000,35,0)))</f>
        <v/>
      </c>
      <c r="P165" s="60" t="str">
        <f>IF((VLOOKUP($A165,'[1]data aktuální'!$A$1:$DI$10000,37,0))=0,"",(VLOOKUP($A165,'[1]data aktuální'!$A$1:$DI$10000,37,0)))</f>
        <v/>
      </c>
      <c r="Q165" s="60" t="str">
        <f>IF((VLOOKUP($A165,'[1]data aktuální'!$A$1:$DI$10000,38,0))=0,"",(VLOOKUP($A165,'[1]data aktuální'!$A$1:$DI$10000,38,0)))</f>
        <v/>
      </c>
      <c r="R165" s="60" t="str">
        <f>IF((VLOOKUP($A165,'[1]data aktuální'!$A$1:$DI$10000,39,0))=0,"",(VLOOKUP($A165,'[1]data aktuální'!$A$1:$DI$10000,39,0)))</f>
        <v/>
      </c>
      <c r="S165" s="60" t="str">
        <f>IF((VLOOKUP($A165,'[1]data aktuální'!$A$1:$DI$10000,40,0))=0,"",(VLOOKUP($A165,'[1]data aktuální'!$A$1:$DI$10000,40,0)))</f>
        <v/>
      </c>
      <c r="T165" s="60" t="str">
        <f>IF((VLOOKUP($A165,'[1]data aktuální'!$A$1:$DI$10000,42,0))=0,"",(VLOOKUP($A165,'[1]data aktuální'!$A$1:$DI$10000,42,0)))</f>
        <v/>
      </c>
      <c r="U165" s="60" t="str">
        <f>IF((VLOOKUP($A165,'[1]data aktuální'!$A$1:$DI$10000,43,0))=0,"",(VLOOKUP($A165,'[1]data aktuální'!$A$1:$DI$10000,43,0)))</f>
        <v/>
      </c>
      <c r="V165" s="60">
        <f>IF((VLOOKUP($A165,'[1]data aktuální'!$A$1:$DI$10000,44,0))=0,"",(VLOOKUP($A165,'[1]data aktuální'!$A$1:$DI$10000,44,0)))</f>
        <v>20</v>
      </c>
      <c r="W165" s="60">
        <f>IF((VLOOKUP($A165,'[1]data aktuální'!$A$1:$DI$10000,45,0))=0,"",(VLOOKUP($A165,'[1]data aktuální'!$A$1:$DI$10000,45,0)))</f>
        <v>40</v>
      </c>
      <c r="X165" s="60" t="str">
        <f>IF((VLOOKUP($A165,'[1]data aktuální'!$A$1:$DI$10000,47,0))=0,"",(VLOOKUP($A165,'[1]data aktuální'!$A$1:$DI$10000,47,0)))</f>
        <v/>
      </c>
      <c r="Y165" s="60" t="str">
        <f>IF((VLOOKUP($A165,'[1]data aktuální'!$A$1:$DI$10000,48,0))=0,"",(VLOOKUP($A165,'[1]data aktuální'!$A$1:$DI$10000,48,0)))</f>
        <v/>
      </c>
      <c r="Z165" s="60" t="str">
        <f>IF((VLOOKUP($A165,'[1]data aktuální'!$A$1:$DI$10000,49,0))=0,"",(VLOOKUP($A165,'[1]data aktuální'!$A$1:$DI$10000,49,0)))</f>
        <v/>
      </c>
      <c r="AA165" s="60">
        <f>IF((VLOOKUP($A165,'[1]data aktuální'!$A$1:$DI$10000,50,0))=0,"",(VLOOKUP($A165,'[1]data aktuální'!$A$1:$DI$10000,50,0)))</f>
        <v>35</v>
      </c>
      <c r="AB165" s="60" t="str">
        <f>IF((VLOOKUP($A165,'[1]data aktuální'!$A$1:$DI$10000,52,0))=0,"",(VLOOKUP($A165,'[1]data aktuální'!$A$1:$DI$10000,52,0)))</f>
        <v/>
      </c>
      <c r="AC165" s="60" t="str">
        <f>IF((VLOOKUP($A165,'[1]data aktuální'!$A$1:$DI$10000,53,0))=0,"",(VLOOKUP($A165,'[1]data aktuální'!$A$1:$DI$10000,53,0)))</f>
        <v/>
      </c>
      <c r="AD165" s="60" t="str">
        <f>IF((VLOOKUP($A165,'[1]data aktuální'!$A$1:$DI$10000,54,0))=0,"",(VLOOKUP($A165,'[1]data aktuální'!$A$1:$DI$10000,54,0)))</f>
        <v/>
      </c>
      <c r="AE165" s="60" t="str">
        <f>IF((VLOOKUP($A165,'[1]data aktuální'!$A$1:$DI$10000,55,0))=0,"",(VLOOKUP($A165,'[1]data aktuální'!$A$1:$DI$10000,55,0)))</f>
        <v/>
      </c>
      <c r="AF165" s="60" t="str">
        <f>IF((VLOOKUP($A165,'[1]data aktuální'!$A$1:$DI$10000,57,0))=0,"",(VLOOKUP($A165,'[1]data aktuální'!$A$1:$DI$10000,57,0)))</f>
        <v/>
      </c>
      <c r="AG165" s="60" t="str">
        <f>IF((VLOOKUP($A165,'[1]data aktuální'!$A$1:$DI$10000,58,0))=0,"",(VLOOKUP($A165,'[1]data aktuální'!$A$1:$DI$10000,58,0)))</f>
        <v/>
      </c>
      <c r="AH165" s="60" t="str">
        <f>IF((VLOOKUP($A165,'[1]data aktuální'!$A$1:$DI$10000,59,0))=0,"",(VLOOKUP($A165,'[1]data aktuální'!$A$1:$DI$10000,59,0)))</f>
        <v/>
      </c>
      <c r="AI165" s="60" t="str">
        <f>IF((VLOOKUP($A165,'[1]data aktuální'!$A$1:$DI$10000,60,0))=0,"",(VLOOKUP($A165,'[1]data aktuální'!$A$1:$DI$10000,60,0)))</f>
        <v/>
      </c>
      <c r="AJ165" s="60" t="str">
        <f>IF((VLOOKUP($A165,'[1]data aktuální'!$A$1:$DI$10000,62,0))=0,"",(VLOOKUP($A165,'[1]data aktuální'!$A$1:$DI$10000,62,0)))</f>
        <v/>
      </c>
      <c r="AK165" s="60" t="str">
        <f>IF((VLOOKUP($A165,'[1]data aktuální'!$A$1:$DI$10000,63,0))=0,"",(VLOOKUP($A165,'[1]data aktuální'!$A$1:$DI$10000,63,0)))</f>
        <v/>
      </c>
      <c r="AL165" s="60" t="str">
        <f>IF((VLOOKUP($A165,'[1]data aktuální'!$A$1:$DI$10000,64,0))=0,"",(VLOOKUP($A165,'[1]data aktuální'!$A$1:$DI$10000,64,0)))</f>
        <v/>
      </c>
      <c r="AM165" s="60">
        <f>IF((VLOOKUP($A165,'[1]data aktuální'!$A$1:$DI$10000,65,0))=0,"",(VLOOKUP($A165,'[1]data aktuální'!$A$1:$DI$10000,65,0)))</f>
        <v>5</v>
      </c>
      <c r="AN165" s="56" t="str">
        <f>VLOOKUP(A165,'[1]data aktuální'!$A$2:$DI$10000,113,0)</f>
        <v>2,5-5 tis.m3</v>
      </c>
    </row>
    <row r="166" spans="1:40" s="36" customFormat="1" x14ac:dyDescent="0.25">
      <c r="A166" s="36">
        <v>347</v>
      </c>
      <c r="B166" s="53" t="str">
        <f>(VLOOKUP($A166,'[1]data aktuální'!$A$1:$DI$10000,3,0))</f>
        <v>25535943</v>
      </c>
      <c r="C166" s="55" t="str">
        <f>(VLOOKUP($A166,'[1]data aktuální'!$A$1:$DI$10000,7,0))</f>
        <v>DATO-FOREST s.r.o.</v>
      </c>
      <c r="D166" s="55" t="str">
        <f>IF((VLOOKUP($A166,'[1]data aktuální'!$A$1:$DI$10000,14,0))=0,"",(VLOOKUP($A166,'[1]data aktuální'!$A$1:$DI$10000,14,0)))</f>
        <v/>
      </c>
      <c r="E166" s="57">
        <f>(VLOOKUP($A166,'[1]data aktuální'!$A$1:$DI$10000,22,0))</f>
        <v>2500</v>
      </c>
      <c r="F166" s="57">
        <f>(VLOOKUP($A166,'[1]data aktuální'!$A$1:$DI$10000,23,0))</f>
        <v>2500</v>
      </c>
      <c r="G166" s="57">
        <f>(VLOOKUP($A166,'[1]data aktuální'!$A$1:$DI$10000,24,0))</f>
        <v>2500</v>
      </c>
      <c r="H166" s="59" t="str">
        <f>IF((VLOOKUP($A166,'[1]data aktuální'!$A$1:$DI$10000,27,0))=0,"",(VLOOKUP($A166,'[1]data aktuální'!$A$1:$DI$10000,27,0)))</f>
        <v/>
      </c>
      <c r="I166" s="59">
        <f>IF((VLOOKUP($A166,'[1]data aktuální'!$A$1:$DI$10000,28,0))=0,"",(VLOOKUP($A166,'[1]data aktuální'!$A$1:$DI$10000,28,0)))</f>
        <v>5</v>
      </c>
      <c r="J166" s="59" t="str">
        <f>IF((VLOOKUP($A166,'[1]data aktuální'!$A$1:$DI$10000,29,0))=0,"",(VLOOKUP($A166,'[1]data aktuální'!$A$1:$DI$10000,29,0)))</f>
        <v/>
      </c>
      <c r="K166" s="59" t="str">
        <f>IF((VLOOKUP($A166,'[1]data aktuální'!$A$1:$DI$10000,30,0))=0,"",(VLOOKUP($A166,'[1]data aktuální'!$A$1:$DI$10000,30,0)))</f>
        <v/>
      </c>
      <c r="L166" s="59" t="str">
        <f>IF((VLOOKUP($A166,'[1]data aktuální'!$A$1:$DI$10000,32,0))=0,"",(VLOOKUP($A166,'[1]data aktuální'!$A$1:$DI$10000,32,0)))</f>
        <v/>
      </c>
      <c r="M166" s="59" t="str">
        <f>IF((VLOOKUP($A166,'[1]data aktuální'!$A$1:$DI$10000,33,0))=0,"",(VLOOKUP($A166,'[1]data aktuální'!$A$1:$DI$10000,33,0)))</f>
        <v/>
      </c>
      <c r="N166" s="59" t="str">
        <f>IF((VLOOKUP($A166,'[1]data aktuální'!$A$1:$DI$10000,34,0))=0,"",(VLOOKUP($A166,'[1]data aktuální'!$A$1:$DI$10000,34,0)))</f>
        <v/>
      </c>
      <c r="O166" s="59" t="str">
        <f>IF((VLOOKUP($A166,'[1]data aktuální'!$A$1:$DI$10000,35,0))=0,"",(VLOOKUP($A166,'[1]data aktuální'!$A$1:$DI$10000,35,0)))</f>
        <v/>
      </c>
      <c r="P166" s="59" t="str">
        <f>IF((VLOOKUP($A166,'[1]data aktuální'!$A$1:$DI$10000,37,0))=0,"",(VLOOKUP($A166,'[1]data aktuální'!$A$1:$DI$10000,37,0)))</f>
        <v/>
      </c>
      <c r="Q166" s="59" t="str">
        <f>IF((VLOOKUP($A166,'[1]data aktuální'!$A$1:$DI$10000,38,0))=0,"",(VLOOKUP($A166,'[1]data aktuální'!$A$1:$DI$10000,38,0)))</f>
        <v/>
      </c>
      <c r="R166" s="59" t="str">
        <f>IF((VLOOKUP($A166,'[1]data aktuální'!$A$1:$DI$10000,39,0))=0,"",(VLOOKUP($A166,'[1]data aktuální'!$A$1:$DI$10000,39,0)))</f>
        <v/>
      </c>
      <c r="S166" s="59" t="str">
        <f>IF((VLOOKUP($A166,'[1]data aktuální'!$A$1:$DI$10000,40,0))=0,"",(VLOOKUP($A166,'[1]data aktuální'!$A$1:$DI$10000,40,0)))</f>
        <v/>
      </c>
      <c r="T166" s="59" t="str">
        <f>IF((VLOOKUP($A166,'[1]data aktuální'!$A$1:$DI$10000,42,0))=0,"",(VLOOKUP($A166,'[1]data aktuální'!$A$1:$DI$10000,42,0)))</f>
        <v/>
      </c>
      <c r="U166" s="59" t="str">
        <f>IF((VLOOKUP($A166,'[1]data aktuální'!$A$1:$DI$10000,43,0))=0,"",(VLOOKUP($A166,'[1]data aktuální'!$A$1:$DI$10000,43,0)))</f>
        <v/>
      </c>
      <c r="V166" s="59" t="str">
        <f>IF((VLOOKUP($A166,'[1]data aktuální'!$A$1:$DI$10000,44,0))=0,"",(VLOOKUP($A166,'[1]data aktuální'!$A$1:$DI$10000,44,0)))</f>
        <v/>
      </c>
      <c r="W166" s="59" t="str">
        <f>IF((VLOOKUP($A166,'[1]data aktuální'!$A$1:$DI$10000,45,0))=0,"",(VLOOKUP($A166,'[1]data aktuální'!$A$1:$DI$10000,45,0)))</f>
        <v/>
      </c>
      <c r="X166" s="59">
        <f>IF((VLOOKUP($A166,'[1]data aktuální'!$A$1:$DI$10000,47,0))=0,"",(VLOOKUP($A166,'[1]data aktuální'!$A$1:$DI$10000,47,0)))</f>
        <v>30</v>
      </c>
      <c r="Y166" s="59" t="str">
        <f>IF((VLOOKUP($A166,'[1]data aktuální'!$A$1:$DI$10000,48,0))=0,"",(VLOOKUP($A166,'[1]data aktuální'!$A$1:$DI$10000,48,0)))</f>
        <v/>
      </c>
      <c r="Z166" s="59" t="str">
        <f>IF((VLOOKUP($A166,'[1]data aktuální'!$A$1:$DI$10000,49,0))=0,"",(VLOOKUP($A166,'[1]data aktuální'!$A$1:$DI$10000,49,0)))</f>
        <v/>
      </c>
      <c r="AA166" s="59" t="str">
        <f>IF((VLOOKUP($A166,'[1]data aktuální'!$A$1:$DI$10000,50,0))=0,"",(VLOOKUP($A166,'[1]data aktuální'!$A$1:$DI$10000,50,0)))</f>
        <v/>
      </c>
      <c r="AB166" s="59" t="str">
        <f>IF((VLOOKUP($A166,'[1]data aktuální'!$A$1:$DI$10000,52,0))=0,"",(VLOOKUP($A166,'[1]data aktuální'!$A$1:$DI$10000,52,0)))</f>
        <v/>
      </c>
      <c r="AC166" s="59" t="str">
        <f>IF((VLOOKUP($A166,'[1]data aktuální'!$A$1:$DI$10000,53,0))=0,"",(VLOOKUP($A166,'[1]data aktuální'!$A$1:$DI$10000,53,0)))</f>
        <v/>
      </c>
      <c r="AD166" s="59" t="str">
        <f>IF((VLOOKUP($A166,'[1]data aktuální'!$A$1:$DI$10000,54,0))=0,"",(VLOOKUP($A166,'[1]data aktuální'!$A$1:$DI$10000,54,0)))</f>
        <v/>
      </c>
      <c r="AE166" s="59" t="str">
        <f>IF((VLOOKUP($A166,'[1]data aktuální'!$A$1:$DI$10000,55,0))=0,"",(VLOOKUP($A166,'[1]data aktuální'!$A$1:$DI$10000,55,0)))</f>
        <v/>
      </c>
      <c r="AF166" s="59">
        <f>IF((VLOOKUP($A166,'[1]data aktuální'!$A$1:$DI$10000,57,0))=0,"",(VLOOKUP($A166,'[1]data aktuální'!$A$1:$DI$10000,57,0)))</f>
        <v>20</v>
      </c>
      <c r="AG166" s="59" t="str">
        <f>IF((VLOOKUP($A166,'[1]data aktuální'!$A$1:$DI$10000,58,0))=0,"",(VLOOKUP($A166,'[1]data aktuální'!$A$1:$DI$10000,58,0)))</f>
        <v/>
      </c>
      <c r="AH166" s="59" t="str">
        <f>IF((VLOOKUP($A166,'[1]data aktuální'!$A$1:$DI$10000,59,0))=0,"",(VLOOKUP($A166,'[1]data aktuální'!$A$1:$DI$10000,59,0)))</f>
        <v/>
      </c>
      <c r="AI166" s="59" t="str">
        <f>IF((VLOOKUP($A166,'[1]data aktuální'!$A$1:$DI$10000,60,0))=0,"",(VLOOKUP($A166,'[1]data aktuální'!$A$1:$DI$10000,60,0)))</f>
        <v/>
      </c>
      <c r="AJ166" s="59">
        <f>IF((VLOOKUP($A166,'[1]data aktuální'!$A$1:$DI$10000,62,0))=0,"",(VLOOKUP($A166,'[1]data aktuální'!$A$1:$DI$10000,62,0)))</f>
        <v>45</v>
      </c>
      <c r="AK166" s="59" t="str">
        <f>IF((VLOOKUP($A166,'[1]data aktuální'!$A$1:$DI$10000,63,0))=0,"",(VLOOKUP($A166,'[1]data aktuální'!$A$1:$DI$10000,63,0)))</f>
        <v/>
      </c>
      <c r="AL166" s="59" t="str">
        <f>IF((VLOOKUP($A166,'[1]data aktuální'!$A$1:$DI$10000,64,0))=0,"",(VLOOKUP($A166,'[1]data aktuální'!$A$1:$DI$10000,64,0)))</f>
        <v/>
      </c>
      <c r="AM166" s="59" t="str">
        <f>IF((VLOOKUP($A166,'[1]data aktuální'!$A$1:$DI$10000,65,0))=0,"",(VLOOKUP($A166,'[1]data aktuální'!$A$1:$DI$10000,65,0)))</f>
        <v/>
      </c>
      <c r="AN166" s="55" t="str">
        <f>VLOOKUP(A166,'[1]data aktuální'!$A$2:$DI$10000,113,0)</f>
        <v>do 2,5 tis.m3</v>
      </c>
    </row>
    <row r="167" spans="1:40" x14ac:dyDescent="0.25">
      <c r="A167" s="74">
        <v>277</v>
      </c>
      <c r="B167" s="54" t="str">
        <f>(VLOOKUP($A167,'[1]data aktuální'!$A$1:$DI$10000,3,0))</f>
        <v>28309758</v>
      </c>
      <c r="C167" s="56" t="str">
        <f>(VLOOKUP($A167,'[1]data aktuální'!$A$1:$DI$10000,7,0))</f>
        <v>PILA PEŠL, s.r.o.</v>
      </c>
      <c r="D167" s="56" t="str">
        <f>IF((VLOOKUP($A167,'[1]data aktuální'!$A$1:$DI$10000,14,0))=0,"",(VLOOKUP($A167,'[1]data aktuální'!$A$1:$DI$10000,14,0)))</f>
        <v/>
      </c>
      <c r="E167" s="58">
        <f>(VLOOKUP($A167,'[1]data aktuální'!$A$1:$DI$10000,22,0))</f>
        <v>0</v>
      </c>
      <c r="F167" s="58">
        <f>(VLOOKUP($A167,'[1]data aktuální'!$A$1:$DI$10000,23,0))</f>
        <v>5474</v>
      </c>
      <c r="G167" s="58">
        <f>(VLOOKUP($A167,'[1]data aktuální'!$A$1:$DI$10000,24,0))</f>
        <v>2446</v>
      </c>
      <c r="H167" s="60" t="str">
        <f>IF((VLOOKUP($A167,'[1]data aktuální'!$A$1:$DI$10000,27,0))=0,"",(VLOOKUP($A167,'[1]data aktuální'!$A$1:$DI$10000,27,0)))</f>
        <v/>
      </c>
      <c r="I167" s="60" t="str">
        <f>IF((VLOOKUP($A167,'[1]data aktuální'!$A$1:$DI$10000,28,0))=0,"",(VLOOKUP($A167,'[1]data aktuální'!$A$1:$DI$10000,28,0)))</f>
        <v/>
      </c>
      <c r="J167" s="60" t="str">
        <f>IF((VLOOKUP($A167,'[1]data aktuální'!$A$1:$DI$10000,29,0))=0,"",(VLOOKUP($A167,'[1]data aktuální'!$A$1:$DI$10000,29,0)))</f>
        <v/>
      </c>
      <c r="K167" s="60">
        <f>IF((VLOOKUP($A167,'[1]data aktuální'!$A$1:$DI$10000,30,0))=0,"",(VLOOKUP($A167,'[1]data aktuální'!$A$1:$DI$10000,30,0)))</f>
        <v>58</v>
      </c>
      <c r="L167" s="60" t="str">
        <f>IF((VLOOKUP($A167,'[1]data aktuální'!$A$1:$DI$10000,32,0))=0,"",(VLOOKUP($A167,'[1]data aktuální'!$A$1:$DI$10000,32,0)))</f>
        <v/>
      </c>
      <c r="M167" s="60" t="str">
        <f>IF((VLOOKUP($A167,'[1]data aktuální'!$A$1:$DI$10000,33,0))=0,"",(VLOOKUP($A167,'[1]data aktuální'!$A$1:$DI$10000,33,0)))</f>
        <v/>
      </c>
      <c r="N167" s="60" t="str">
        <f>IF((VLOOKUP($A167,'[1]data aktuální'!$A$1:$DI$10000,34,0))=0,"",(VLOOKUP($A167,'[1]data aktuální'!$A$1:$DI$10000,34,0)))</f>
        <v/>
      </c>
      <c r="O167" s="60">
        <f>IF((VLOOKUP($A167,'[1]data aktuální'!$A$1:$DI$10000,35,0))=0,"",(VLOOKUP($A167,'[1]data aktuální'!$A$1:$DI$10000,35,0)))</f>
        <v>28</v>
      </c>
      <c r="P167" s="60" t="str">
        <f>IF((VLOOKUP($A167,'[1]data aktuální'!$A$1:$DI$10000,37,0))=0,"",(VLOOKUP($A167,'[1]data aktuální'!$A$1:$DI$10000,37,0)))</f>
        <v/>
      </c>
      <c r="Q167" s="60" t="str">
        <f>IF((VLOOKUP($A167,'[1]data aktuální'!$A$1:$DI$10000,38,0))=0,"",(VLOOKUP($A167,'[1]data aktuální'!$A$1:$DI$10000,38,0)))</f>
        <v/>
      </c>
      <c r="R167" s="60" t="str">
        <f>IF((VLOOKUP($A167,'[1]data aktuální'!$A$1:$DI$10000,39,0))=0,"",(VLOOKUP($A167,'[1]data aktuální'!$A$1:$DI$10000,39,0)))</f>
        <v/>
      </c>
      <c r="S167" s="60">
        <f>IF((VLOOKUP($A167,'[1]data aktuální'!$A$1:$DI$10000,40,0))=0,"",(VLOOKUP($A167,'[1]data aktuální'!$A$1:$DI$10000,40,0)))</f>
        <v>6</v>
      </c>
      <c r="T167" s="60" t="str">
        <f>IF((VLOOKUP($A167,'[1]data aktuální'!$A$1:$DI$10000,42,0))=0,"",(VLOOKUP($A167,'[1]data aktuální'!$A$1:$DI$10000,42,0)))</f>
        <v/>
      </c>
      <c r="U167" s="60" t="str">
        <f>IF((VLOOKUP($A167,'[1]data aktuální'!$A$1:$DI$10000,43,0))=0,"",(VLOOKUP($A167,'[1]data aktuální'!$A$1:$DI$10000,43,0)))</f>
        <v/>
      </c>
      <c r="V167" s="60" t="str">
        <f>IF((VLOOKUP($A167,'[1]data aktuální'!$A$1:$DI$10000,44,0))=0,"",(VLOOKUP($A167,'[1]data aktuální'!$A$1:$DI$10000,44,0)))</f>
        <v/>
      </c>
      <c r="W167" s="60" t="str">
        <f>IF((VLOOKUP($A167,'[1]data aktuální'!$A$1:$DI$10000,45,0))=0,"",(VLOOKUP($A167,'[1]data aktuální'!$A$1:$DI$10000,45,0)))</f>
        <v/>
      </c>
      <c r="X167" s="60" t="str">
        <f>IF((VLOOKUP($A167,'[1]data aktuální'!$A$1:$DI$10000,47,0))=0,"",(VLOOKUP($A167,'[1]data aktuální'!$A$1:$DI$10000,47,0)))</f>
        <v/>
      </c>
      <c r="Y167" s="60" t="str">
        <f>IF((VLOOKUP($A167,'[1]data aktuální'!$A$1:$DI$10000,48,0))=0,"",(VLOOKUP($A167,'[1]data aktuální'!$A$1:$DI$10000,48,0)))</f>
        <v/>
      </c>
      <c r="Z167" s="60" t="str">
        <f>IF((VLOOKUP($A167,'[1]data aktuální'!$A$1:$DI$10000,49,0))=0,"",(VLOOKUP($A167,'[1]data aktuální'!$A$1:$DI$10000,49,0)))</f>
        <v/>
      </c>
      <c r="AA167" s="60">
        <f>IF((VLOOKUP($A167,'[1]data aktuální'!$A$1:$DI$10000,50,0))=0,"",(VLOOKUP($A167,'[1]data aktuální'!$A$1:$DI$10000,50,0)))</f>
        <v>2</v>
      </c>
      <c r="AB167" s="60" t="str">
        <f>IF((VLOOKUP($A167,'[1]data aktuální'!$A$1:$DI$10000,52,0))=0,"",(VLOOKUP($A167,'[1]data aktuální'!$A$1:$DI$10000,52,0)))</f>
        <v/>
      </c>
      <c r="AC167" s="60" t="str">
        <f>IF((VLOOKUP($A167,'[1]data aktuální'!$A$1:$DI$10000,53,0))=0,"",(VLOOKUP($A167,'[1]data aktuální'!$A$1:$DI$10000,53,0)))</f>
        <v/>
      </c>
      <c r="AD167" s="60" t="str">
        <f>IF((VLOOKUP($A167,'[1]data aktuální'!$A$1:$DI$10000,54,0))=0,"",(VLOOKUP($A167,'[1]data aktuální'!$A$1:$DI$10000,54,0)))</f>
        <v/>
      </c>
      <c r="AE167" s="60" t="str">
        <f>IF((VLOOKUP($A167,'[1]data aktuální'!$A$1:$DI$10000,55,0))=0,"",(VLOOKUP($A167,'[1]data aktuální'!$A$1:$DI$10000,55,0)))</f>
        <v/>
      </c>
      <c r="AF167" s="60" t="str">
        <f>IF((VLOOKUP($A167,'[1]data aktuální'!$A$1:$DI$10000,57,0))=0,"",(VLOOKUP($A167,'[1]data aktuální'!$A$1:$DI$10000,57,0)))</f>
        <v/>
      </c>
      <c r="AG167" s="60" t="str">
        <f>IF((VLOOKUP($A167,'[1]data aktuální'!$A$1:$DI$10000,58,0))=0,"",(VLOOKUP($A167,'[1]data aktuální'!$A$1:$DI$10000,58,0)))</f>
        <v/>
      </c>
      <c r="AH167" s="60" t="str">
        <f>IF((VLOOKUP($A167,'[1]data aktuální'!$A$1:$DI$10000,59,0))=0,"",(VLOOKUP($A167,'[1]data aktuální'!$A$1:$DI$10000,59,0)))</f>
        <v/>
      </c>
      <c r="AI167" s="60">
        <f>IF((VLOOKUP($A167,'[1]data aktuální'!$A$1:$DI$10000,60,0))=0,"",(VLOOKUP($A167,'[1]data aktuální'!$A$1:$DI$10000,60,0)))</f>
        <v>6</v>
      </c>
      <c r="AJ167" s="60" t="str">
        <f>IF((VLOOKUP($A167,'[1]data aktuální'!$A$1:$DI$10000,62,0))=0,"",(VLOOKUP($A167,'[1]data aktuální'!$A$1:$DI$10000,62,0)))</f>
        <v/>
      </c>
      <c r="AK167" s="60" t="str">
        <f>IF((VLOOKUP($A167,'[1]data aktuální'!$A$1:$DI$10000,63,0))=0,"",(VLOOKUP($A167,'[1]data aktuální'!$A$1:$DI$10000,63,0)))</f>
        <v/>
      </c>
      <c r="AL167" s="60" t="str">
        <f>IF((VLOOKUP($A167,'[1]data aktuální'!$A$1:$DI$10000,64,0))=0,"",(VLOOKUP($A167,'[1]data aktuální'!$A$1:$DI$10000,64,0)))</f>
        <v/>
      </c>
      <c r="AM167" s="60" t="str">
        <f>IF((VLOOKUP($A167,'[1]data aktuální'!$A$1:$DI$10000,65,0))=0,"",(VLOOKUP($A167,'[1]data aktuální'!$A$1:$DI$10000,65,0)))</f>
        <v/>
      </c>
      <c r="AN167" s="56" t="str">
        <f>VLOOKUP(A167,'[1]data aktuální'!$A$2:$DI$10000,113,0)</f>
        <v>2,5-5 tis.m3</v>
      </c>
    </row>
    <row r="168" spans="1:40" s="36" customFormat="1" x14ac:dyDescent="0.25">
      <c r="A168" s="36">
        <v>270</v>
      </c>
      <c r="B168" s="53" t="str">
        <f>(VLOOKUP($A168,'[1]data aktuální'!$A$1:$DI$10000,3,0))</f>
        <v>62362801</v>
      </c>
      <c r="C168" s="55" t="str">
        <f>(VLOOKUP($A168,'[1]data aktuální'!$A$1:$DI$10000,7,0))</f>
        <v>DIMPEX, s.r.o.</v>
      </c>
      <c r="D168" s="55" t="str">
        <f>IF((VLOOKUP($A168,'[1]data aktuální'!$A$1:$DI$10000,14,0))=0,"",(VLOOKUP($A168,'[1]data aktuální'!$A$1:$DI$10000,14,0)))</f>
        <v/>
      </c>
      <c r="E168" s="57">
        <f>(VLOOKUP($A168,'[1]data aktuální'!$A$1:$DI$10000,22,0))</f>
        <v>2785</v>
      </c>
      <c r="F168" s="57">
        <f>(VLOOKUP($A168,'[1]data aktuální'!$A$1:$DI$10000,23,0))</f>
        <v>2520</v>
      </c>
      <c r="G168" s="57">
        <f>(VLOOKUP($A168,'[1]data aktuální'!$A$1:$DI$10000,24,0))</f>
        <v>2370</v>
      </c>
      <c r="H168" s="59">
        <f>IF((VLOOKUP($A168,'[1]data aktuální'!$A$1:$DI$10000,27,0))=0,"",(VLOOKUP($A168,'[1]data aktuální'!$A$1:$DI$10000,27,0)))</f>
        <v>41</v>
      </c>
      <c r="I168" s="59">
        <f>IF((VLOOKUP($A168,'[1]data aktuální'!$A$1:$DI$10000,28,0))=0,"",(VLOOKUP($A168,'[1]data aktuální'!$A$1:$DI$10000,28,0)))</f>
        <v>42</v>
      </c>
      <c r="J168" s="59">
        <f>IF((VLOOKUP($A168,'[1]data aktuální'!$A$1:$DI$10000,29,0))=0,"",(VLOOKUP($A168,'[1]data aktuální'!$A$1:$DI$10000,29,0)))</f>
        <v>2</v>
      </c>
      <c r="K168" s="59" t="str">
        <f>IF((VLOOKUP($A168,'[1]data aktuální'!$A$1:$DI$10000,30,0))=0,"",(VLOOKUP($A168,'[1]data aktuální'!$A$1:$DI$10000,30,0)))</f>
        <v/>
      </c>
      <c r="L168" s="59" t="str">
        <f>IF((VLOOKUP($A168,'[1]data aktuální'!$A$1:$DI$10000,32,0))=0,"",(VLOOKUP($A168,'[1]data aktuální'!$A$1:$DI$10000,32,0)))</f>
        <v/>
      </c>
      <c r="M168" s="59">
        <f>IF((VLOOKUP($A168,'[1]data aktuální'!$A$1:$DI$10000,33,0))=0,"",(VLOOKUP($A168,'[1]data aktuální'!$A$1:$DI$10000,33,0)))</f>
        <v>7</v>
      </c>
      <c r="N168" s="59" t="str">
        <f>IF((VLOOKUP($A168,'[1]data aktuální'!$A$1:$DI$10000,34,0))=0,"",(VLOOKUP($A168,'[1]data aktuální'!$A$1:$DI$10000,34,0)))</f>
        <v/>
      </c>
      <c r="O168" s="59" t="str">
        <f>IF((VLOOKUP($A168,'[1]data aktuální'!$A$1:$DI$10000,35,0))=0,"",(VLOOKUP($A168,'[1]data aktuální'!$A$1:$DI$10000,35,0)))</f>
        <v/>
      </c>
      <c r="P168" s="59" t="str">
        <f>IF((VLOOKUP($A168,'[1]data aktuální'!$A$1:$DI$10000,37,0))=0,"",(VLOOKUP($A168,'[1]data aktuální'!$A$1:$DI$10000,37,0)))</f>
        <v/>
      </c>
      <c r="Q168" s="59">
        <f>IF((VLOOKUP($A168,'[1]data aktuální'!$A$1:$DI$10000,38,0))=0,"",(VLOOKUP($A168,'[1]data aktuální'!$A$1:$DI$10000,38,0)))</f>
        <v>3</v>
      </c>
      <c r="R168" s="59" t="str">
        <f>IF((VLOOKUP($A168,'[1]data aktuální'!$A$1:$DI$10000,39,0))=0,"",(VLOOKUP($A168,'[1]data aktuální'!$A$1:$DI$10000,39,0)))</f>
        <v/>
      </c>
      <c r="S168" s="59" t="str">
        <f>IF((VLOOKUP($A168,'[1]data aktuální'!$A$1:$DI$10000,40,0))=0,"",(VLOOKUP($A168,'[1]data aktuální'!$A$1:$DI$10000,40,0)))</f>
        <v/>
      </c>
      <c r="T168" s="59" t="str">
        <f>IF((VLOOKUP($A168,'[1]data aktuální'!$A$1:$DI$10000,42,0))=0,"",(VLOOKUP($A168,'[1]data aktuální'!$A$1:$DI$10000,42,0)))</f>
        <v/>
      </c>
      <c r="U168" s="59">
        <f>IF((VLOOKUP($A168,'[1]data aktuální'!$A$1:$DI$10000,43,0))=0,"",(VLOOKUP($A168,'[1]data aktuální'!$A$1:$DI$10000,43,0)))</f>
        <v>1</v>
      </c>
      <c r="V168" s="59" t="str">
        <f>IF((VLOOKUP($A168,'[1]data aktuální'!$A$1:$DI$10000,44,0))=0,"",(VLOOKUP($A168,'[1]data aktuální'!$A$1:$DI$10000,44,0)))</f>
        <v/>
      </c>
      <c r="W168" s="59" t="str">
        <f>IF((VLOOKUP($A168,'[1]data aktuální'!$A$1:$DI$10000,45,0))=0,"",(VLOOKUP($A168,'[1]data aktuální'!$A$1:$DI$10000,45,0)))</f>
        <v/>
      </c>
      <c r="X168" s="59" t="str">
        <f>IF((VLOOKUP($A168,'[1]data aktuální'!$A$1:$DI$10000,47,0))=0,"",(VLOOKUP($A168,'[1]data aktuální'!$A$1:$DI$10000,47,0)))</f>
        <v/>
      </c>
      <c r="Y168" s="59">
        <f>IF((VLOOKUP($A168,'[1]data aktuální'!$A$1:$DI$10000,48,0))=0,"",(VLOOKUP($A168,'[1]data aktuální'!$A$1:$DI$10000,48,0)))</f>
        <v>2</v>
      </c>
      <c r="Z168" s="59" t="str">
        <f>IF((VLOOKUP($A168,'[1]data aktuální'!$A$1:$DI$10000,49,0))=0,"",(VLOOKUP($A168,'[1]data aktuální'!$A$1:$DI$10000,49,0)))</f>
        <v/>
      </c>
      <c r="AA168" s="59" t="str">
        <f>IF((VLOOKUP($A168,'[1]data aktuální'!$A$1:$DI$10000,50,0))=0,"",(VLOOKUP($A168,'[1]data aktuální'!$A$1:$DI$10000,50,0)))</f>
        <v/>
      </c>
      <c r="AB168" s="59" t="str">
        <f>IF((VLOOKUP($A168,'[1]data aktuální'!$A$1:$DI$10000,52,0))=0,"",(VLOOKUP($A168,'[1]data aktuální'!$A$1:$DI$10000,52,0)))</f>
        <v/>
      </c>
      <c r="AC168" s="59" t="str">
        <f>IF((VLOOKUP($A168,'[1]data aktuální'!$A$1:$DI$10000,53,0))=0,"",(VLOOKUP($A168,'[1]data aktuální'!$A$1:$DI$10000,53,0)))</f>
        <v/>
      </c>
      <c r="AD168" s="59" t="str">
        <f>IF((VLOOKUP($A168,'[1]data aktuální'!$A$1:$DI$10000,54,0))=0,"",(VLOOKUP($A168,'[1]data aktuální'!$A$1:$DI$10000,54,0)))</f>
        <v/>
      </c>
      <c r="AE168" s="59" t="str">
        <f>IF((VLOOKUP($A168,'[1]data aktuální'!$A$1:$DI$10000,55,0))=0,"",(VLOOKUP($A168,'[1]data aktuální'!$A$1:$DI$10000,55,0)))</f>
        <v/>
      </c>
      <c r="AF168" s="59" t="str">
        <f>IF((VLOOKUP($A168,'[1]data aktuální'!$A$1:$DI$10000,57,0))=0,"",(VLOOKUP($A168,'[1]data aktuální'!$A$1:$DI$10000,57,0)))</f>
        <v/>
      </c>
      <c r="AG168" s="59">
        <f>IF((VLOOKUP($A168,'[1]data aktuální'!$A$1:$DI$10000,58,0))=0,"",(VLOOKUP($A168,'[1]data aktuální'!$A$1:$DI$10000,58,0)))</f>
        <v>1</v>
      </c>
      <c r="AH168" s="59" t="str">
        <f>IF((VLOOKUP($A168,'[1]data aktuální'!$A$1:$DI$10000,59,0))=0,"",(VLOOKUP($A168,'[1]data aktuální'!$A$1:$DI$10000,59,0)))</f>
        <v/>
      </c>
      <c r="AI168" s="59" t="str">
        <f>IF((VLOOKUP($A168,'[1]data aktuální'!$A$1:$DI$10000,60,0))=0,"",(VLOOKUP($A168,'[1]data aktuální'!$A$1:$DI$10000,60,0)))</f>
        <v/>
      </c>
      <c r="AJ168" s="59" t="str">
        <f>IF((VLOOKUP($A168,'[1]data aktuální'!$A$1:$DI$10000,62,0))=0,"",(VLOOKUP($A168,'[1]data aktuální'!$A$1:$DI$10000,62,0)))</f>
        <v/>
      </c>
      <c r="AK168" s="59">
        <f>IF((VLOOKUP($A168,'[1]data aktuální'!$A$1:$DI$10000,63,0))=0,"",(VLOOKUP($A168,'[1]data aktuální'!$A$1:$DI$10000,63,0)))</f>
        <v>1</v>
      </c>
      <c r="AL168" s="59" t="str">
        <f>IF((VLOOKUP($A168,'[1]data aktuální'!$A$1:$DI$10000,64,0))=0,"",(VLOOKUP($A168,'[1]data aktuální'!$A$1:$DI$10000,64,0)))</f>
        <v/>
      </c>
      <c r="AM168" s="59" t="str">
        <f>IF((VLOOKUP($A168,'[1]data aktuální'!$A$1:$DI$10000,65,0))=0,"",(VLOOKUP($A168,'[1]data aktuální'!$A$1:$DI$10000,65,0)))</f>
        <v/>
      </c>
      <c r="AN168" s="55" t="str">
        <f>VLOOKUP(A168,'[1]data aktuální'!$A$2:$DI$10000,113,0)</f>
        <v>do 2,5 tis.m3</v>
      </c>
    </row>
    <row r="169" spans="1:40" x14ac:dyDescent="0.25">
      <c r="A169" s="74">
        <v>195</v>
      </c>
      <c r="B169" s="54" t="str">
        <f>(VLOOKUP($A169,'[1]data aktuální'!$A$1:$DI$10000,3,0))</f>
        <v>64618048</v>
      </c>
      <c r="C169" s="56" t="str">
        <f>(VLOOKUP($A169,'[1]data aktuální'!$A$1:$DI$10000,7,0))</f>
        <v>Bouzovská pila s.r.o.</v>
      </c>
      <c r="D169" s="56" t="str">
        <f>IF((VLOOKUP($A169,'[1]data aktuální'!$A$1:$DI$10000,14,0))=0,"",(VLOOKUP($A169,'[1]data aktuální'!$A$1:$DI$10000,14,0)))</f>
        <v/>
      </c>
      <c r="E169" s="58">
        <f>(VLOOKUP($A169,'[1]data aktuální'!$A$1:$DI$10000,22,0))</f>
        <v>3050</v>
      </c>
      <c r="F169" s="58">
        <f>(VLOOKUP($A169,'[1]data aktuální'!$A$1:$DI$10000,23,0))</f>
        <v>2715</v>
      </c>
      <c r="G169" s="58">
        <f>(VLOOKUP($A169,'[1]data aktuální'!$A$1:$DI$10000,24,0))</f>
        <v>2146</v>
      </c>
      <c r="H169" s="60">
        <f>IF((VLOOKUP($A169,'[1]data aktuální'!$A$1:$DI$10000,27,0))=0,"",(VLOOKUP($A169,'[1]data aktuální'!$A$1:$DI$10000,27,0)))</f>
        <v>12</v>
      </c>
      <c r="I169" s="60">
        <f>IF((VLOOKUP($A169,'[1]data aktuální'!$A$1:$DI$10000,28,0))=0,"",(VLOOKUP($A169,'[1]data aktuální'!$A$1:$DI$10000,28,0)))</f>
        <v>8</v>
      </c>
      <c r="J169" s="60" t="str">
        <f>IF((VLOOKUP($A169,'[1]data aktuální'!$A$1:$DI$10000,29,0))=0,"",(VLOOKUP($A169,'[1]data aktuální'!$A$1:$DI$10000,29,0)))</f>
        <v/>
      </c>
      <c r="K169" s="60" t="str">
        <f>IF((VLOOKUP($A169,'[1]data aktuální'!$A$1:$DI$10000,30,0))=0,"",(VLOOKUP($A169,'[1]data aktuální'!$A$1:$DI$10000,30,0)))</f>
        <v/>
      </c>
      <c r="L169" s="60">
        <f>IF((VLOOKUP($A169,'[1]data aktuální'!$A$1:$DI$10000,32,0))=0,"",(VLOOKUP($A169,'[1]data aktuální'!$A$1:$DI$10000,32,0)))</f>
        <v>8</v>
      </c>
      <c r="M169" s="60">
        <f>IF((VLOOKUP($A169,'[1]data aktuální'!$A$1:$DI$10000,33,0))=0,"",(VLOOKUP($A169,'[1]data aktuální'!$A$1:$DI$10000,33,0)))</f>
        <v>5</v>
      </c>
      <c r="N169" s="60" t="str">
        <f>IF((VLOOKUP($A169,'[1]data aktuální'!$A$1:$DI$10000,34,0))=0,"",(VLOOKUP($A169,'[1]data aktuální'!$A$1:$DI$10000,34,0)))</f>
        <v/>
      </c>
      <c r="O169" s="60" t="str">
        <f>IF((VLOOKUP($A169,'[1]data aktuální'!$A$1:$DI$10000,35,0))=0,"",(VLOOKUP($A169,'[1]data aktuální'!$A$1:$DI$10000,35,0)))</f>
        <v/>
      </c>
      <c r="P169" s="60">
        <f>IF((VLOOKUP($A169,'[1]data aktuální'!$A$1:$DI$10000,37,0))=0,"",(VLOOKUP($A169,'[1]data aktuální'!$A$1:$DI$10000,37,0)))</f>
        <v>57</v>
      </c>
      <c r="Q169" s="60">
        <f>IF((VLOOKUP($A169,'[1]data aktuální'!$A$1:$DI$10000,38,0))=0,"",(VLOOKUP($A169,'[1]data aktuální'!$A$1:$DI$10000,38,0)))</f>
        <v>10</v>
      </c>
      <c r="R169" s="60" t="str">
        <f>IF((VLOOKUP($A169,'[1]data aktuální'!$A$1:$DI$10000,39,0))=0,"",(VLOOKUP($A169,'[1]data aktuální'!$A$1:$DI$10000,39,0)))</f>
        <v/>
      </c>
      <c r="S169" s="60" t="str">
        <f>IF((VLOOKUP($A169,'[1]data aktuální'!$A$1:$DI$10000,40,0))=0,"",(VLOOKUP($A169,'[1]data aktuální'!$A$1:$DI$10000,40,0)))</f>
        <v/>
      </c>
      <c r="T169" s="60" t="str">
        <f>IF((VLOOKUP($A169,'[1]data aktuální'!$A$1:$DI$10000,42,0))=0,"",(VLOOKUP($A169,'[1]data aktuální'!$A$1:$DI$10000,42,0)))</f>
        <v/>
      </c>
      <c r="U169" s="60" t="str">
        <f>IF((VLOOKUP($A169,'[1]data aktuální'!$A$1:$DI$10000,43,0))=0,"",(VLOOKUP($A169,'[1]data aktuální'!$A$1:$DI$10000,43,0)))</f>
        <v/>
      </c>
      <c r="V169" s="60" t="str">
        <f>IF((VLOOKUP($A169,'[1]data aktuální'!$A$1:$DI$10000,44,0))=0,"",(VLOOKUP($A169,'[1]data aktuální'!$A$1:$DI$10000,44,0)))</f>
        <v/>
      </c>
      <c r="W169" s="60" t="str">
        <f>IF((VLOOKUP($A169,'[1]data aktuální'!$A$1:$DI$10000,45,0))=0,"",(VLOOKUP($A169,'[1]data aktuální'!$A$1:$DI$10000,45,0)))</f>
        <v/>
      </c>
      <c r="X169" s="60" t="str">
        <f>IF((VLOOKUP($A169,'[1]data aktuální'!$A$1:$DI$10000,47,0))=0,"",(VLOOKUP($A169,'[1]data aktuální'!$A$1:$DI$10000,47,0)))</f>
        <v/>
      </c>
      <c r="Y169" s="60" t="str">
        <f>IF((VLOOKUP($A169,'[1]data aktuální'!$A$1:$DI$10000,48,0))=0,"",(VLOOKUP($A169,'[1]data aktuální'!$A$1:$DI$10000,48,0)))</f>
        <v/>
      </c>
      <c r="Z169" s="60" t="str">
        <f>IF((VLOOKUP($A169,'[1]data aktuální'!$A$1:$DI$10000,49,0))=0,"",(VLOOKUP($A169,'[1]data aktuální'!$A$1:$DI$10000,49,0)))</f>
        <v/>
      </c>
      <c r="AA169" s="60" t="str">
        <f>IF((VLOOKUP($A169,'[1]data aktuální'!$A$1:$DI$10000,50,0))=0,"",(VLOOKUP($A169,'[1]data aktuální'!$A$1:$DI$10000,50,0)))</f>
        <v/>
      </c>
      <c r="AB169" s="60" t="str">
        <f>IF((VLOOKUP($A169,'[1]data aktuální'!$A$1:$DI$10000,52,0))=0,"",(VLOOKUP($A169,'[1]data aktuální'!$A$1:$DI$10000,52,0)))</f>
        <v/>
      </c>
      <c r="AC169" s="60" t="str">
        <f>IF((VLOOKUP($A169,'[1]data aktuální'!$A$1:$DI$10000,53,0))=0,"",(VLOOKUP($A169,'[1]data aktuální'!$A$1:$DI$10000,53,0)))</f>
        <v/>
      </c>
      <c r="AD169" s="60" t="str">
        <f>IF((VLOOKUP($A169,'[1]data aktuální'!$A$1:$DI$10000,54,0))=0,"",(VLOOKUP($A169,'[1]data aktuální'!$A$1:$DI$10000,54,0)))</f>
        <v/>
      </c>
      <c r="AE169" s="60" t="str">
        <f>IF((VLOOKUP($A169,'[1]data aktuální'!$A$1:$DI$10000,55,0))=0,"",(VLOOKUP($A169,'[1]data aktuální'!$A$1:$DI$10000,55,0)))</f>
        <v/>
      </c>
      <c r="AF169" s="60" t="str">
        <f>IF((VLOOKUP($A169,'[1]data aktuální'!$A$1:$DI$10000,57,0))=0,"",(VLOOKUP($A169,'[1]data aktuální'!$A$1:$DI$10000,57,0)))</f>
        <v/>
      </c>
      <c r="AG169" s="60" t="str">
        <f>IF((VLOOKUP($A169,'[1]data aktuální'!$A$1:$DI$10000,58,0))=0,"",(VLOOKUP($A169,'[1]data aktuální'!$A$1:$DI$10000,58,0)))</f>
        <v/>
      </c>
      <c r="AH169" s="60" t="str">
        <f>IF((VLOOKUP($A169,'[1]data aktuální'!$A$1:$DI$10000,59,0))=0,"",(VLOOKUP($A169,'[1]data aktuální'!$A$1:$DI$10000,59,0)))</f>
        <v/>
      </c>
      <c r="AI169" s="60" t="str">
        <f>IF((VLOOKUP($A169,'[1]data aktuální'!$A$1:$DI$10000,60,0))=0,"",(VLOOKUP($A169,'[1]data aktuální'!$A$1:$DI$10000,60,0)))</f>
        <v/>
      </c>
      <c r="AJ169" s="60" t="str">
        <f>IF((VLOOKUP($A169,'[1]data aktuální'!$A$1:$DI$10000,62,0))=0,"",(VLOOKUP($A169,'[1]data aktuální'!$A$1:$DI$10000,62,0)))</f>
        <v/>
      </c>
      <c r="AK169" s="60" t="str">
        <f>IF((VLOOKUP($A169,'[1]data aktuální'!$A$1:$DI$10000,63,0))=0,"",(VLOOKUP($A169,'[1]data aktuální'!$A$1:$DI$10000,63,0)))</f>
        <v/>
      </c>
      <c r="AL169" s="60" t="str">
        <f>IF((VLOOKUP($A169,'[1]data aktuální'!$A$1:$DI$10000,64,0))=0,"",(VLOOKUP($A169,'[1]data aktuální'!$A$1:$DI$10000,64,0)))</f>
        <v/>
      </c>
      <c r="AM169" s="60" t="str">
        <f>IF((VLOOKUP($A169,'[1]data aktuální'!$A$1:$DI$10000,65,0))=0,"",(VLOOKUP($A169,'[1]data aktuální'!$A$1:$DI$10000,65,0)))</f>
        <v/>
      </c>
      <c r="AN169" s="56" t="str">
        <f>VLOOKUP(A169,'[1]data aktuální'!$A$2:$DI$10000,113,0)</f>
        <v>do 2,5 tis.m3</v>
      </c>
    </row>
    <row r="170" spans="1:40" s="36" customFormat="1" x14ac:dyDescent="0.25">
      <c r="A170" s="36">
        <v>501</v>
      </c>
      <c r="B170" s="53" t="str">
        <f>(VLOOKUP($A170,'[1]data aktuální'!$A$1:$DI$10000,3,0))</f>
        <v>28084021</v>
      </c>
      <c r="C170" s="55" t="str">
        <f>(VLOOKUP($A170,'[1]data aktuální'!$A$1:$DI$10000,7,0))</f>
        <v>Pila Hrdějovice s.r.o.</v>
      </c>
      <c r="D170" s="55" t="str">
        <f>IF((VLOOKUP($A170,'[1]data aktuální'!$A$1:$DI$10000,14,0))=0,"",(VLOOKUP($A170,'[1]data aktuální'!$A$1:$DI$10000,14,0)))</f>
        <v/>
      </c>
      <c r="E170" s="57">
        <f>(VLOOKUP($A170,'[1]data aktuální'!$A$1:$DI$10000,22,0))</f>
        <v>2000</v>
      </c>
      <c r="F170" s="57">
        <f>(VLOOKUP($A170,'[1]data aktuální'!$A$1:$DI$10000,23,0))</f>
        <v>2000</v>
      </c>
      <c r="G170" s="57">
        <f>(VLOOKUP($A170,'[1]data aktuální'!$A$1:$DI$10000,24,0))</f>
        <v>2000</v>
      </c>
      <c r="H170" s="59">
        <f>IF((VLOOKUP($A170,'[1]data aktuální'!$A$1:$DI$10000,27,0))=0,"",(VLOOKUP($A170,'[1]data aktuální'!$A$1:$DI$10000,27,0)))</f>
        <v>100</v>
      </c>
      <c r="I170" s="59" t="str">
        <f>IF((VLOOKUP($A170,'[1]data aktuální'!$A$1:$DI$10000,28,0))=0,"",(VLOOKUP($A170,'[1]data aktuální'!$A$1:$DI$10000,28,0)))</f>
        <v/>
      </c>
      <c r="J170" s="59" t="str">
        <f>IF((VLOOKUP($A170,'[1]data aktuální'!$A$1:$DI$10000,29,0))=0,"",(VLOOKUP($A170,'[1]data aktuální'!$A$1:$DI$10000,29,0)))</f>
        <v/>
      </c>
      <c r="K170" s="59" t="str">
        <f>IF((VLOOKUP($A170,'[1]data aktuální'!$A$1:$DI$10000,30,0))=0,"",(VLOOKUP($A170,'[1]data aktuální'!$A$1:$DI$10000,30,0)))</f>
        <v/>
      </c>
      <c r="L170" s="59" t="str">
        <f>IF((VLOOKUP($A170,'[1]data aktuální'!$A$1:$DI$10000,32,0))=0,"",(VLOOKUP($A170,'[1]data aktuální'!$A$1:$DI$10000,32,0)))</f>
        <v/>
      </c>
      <c r="M170" s="59" t="str">
        <f>IF((VLOOKUP($A170,'[1]data aktuální'!$A$1:$DI$10000,33,0))=0,"",(VLOOKUP($A170,'[1]data aktuální'!$A$1:$DI$10000,33,0)))</f>
        <v/>
      </c>
      <c r="N170" s="59" t="str">
        <f>IF((VLOOKUP($A170,'[1]data aktuální'!$A$1:$DI$10000,34,0))=0,"",(VLOOKUP($A170,'[1]data aktuální'!$A$1:$DI$10000,34,0)))</f>
        <v/>
      </c>
      <c r="O170" s="59" t="str">
        <f>IF((VLOOKUP($A170,'[1]data aktuální'!$A$1:$DI$10000,35,0))=0,"",(VLOOKUP($A170,'[1]data aktuální'!$A$1:$DI$10000,35,0)))</f>
        <v/>
      </c>
      <c r="P170" s="59" t="str">
        <f>IF((VLOOKUP($A170,'[1]data aktuální'!$A$1:$DI$10000,37,0))=0,"",(VLOOKUP($A170,'[1]data aktuální'!$A$1:$DI$10000,37,0)))</f>
        <v/>
      </c>
      <c r="Q170" s="59" t="str">
        <f>IF((VLOOKUP($A170,'[1]data aktuální'!$A$1:$DI$10000,38,0))=0,"",(VLOOKUP($A170,'[1]data aktuální'!$A$1:$DI$10000,38,0)))</f>
        <v/>
      </c>
      <c r="R170" s="59" t="str">
        <f>IF((VLOOKUP($A170,'[1]data aktuální'!$A$1:$DI$10000,39,0))=0,"",(VLOOKUP($A170,'[1]data aktuální'!$A$1:$DI$10000,39,0)))</f>
        <v/>
      </c>
      <c r="S170" s="59" t="str">
        <f>IF((VLOOKUP($A170,'[1]data aktuální'!$A$1:$DI$10000,40,0))=0,"",(VLOOKUP($A170,'[1]data aktuální'!$A$1:$DI$10000,40,0)))</f>
        <v/>
      </c>
      <c r="T170" s="59" t="str">
        <f>IF((VLOOKUP($A170,'[1]data aktuální'!$A$1:$DI$10000,42,0))=0,"",(VLOOKUP($A170,'[1]data aktuální'!$A$1:$DI$10000,42,0)))</f>
        <v/>
      </c>
      <c r="U170" s="59" t="str">
        <f>IF((VLOOKUP($A170,'[1]data aktuální'!$A$1:$DI$10000,43,0))=0,"",(VLOOKUP($A170,'[1]data aktuální'!$A$1:$DI$10000,43,0)))</f>
        <v/>
      </c>
      <c r="V170" s="59" t="str">
        <f>IF((VLOOKUP($A170,'[1]data aktuální'!$A$1:$DI$10000,44,0))=0,"",(VLOOKUP($A170,'[1]data aktuální'!$A$1:$DI$10000,44,0)))</f>
        <v/>
      </c>
      <c r="W170" s="59" t="str">
        <f>IF((VLOOKUP($A170,'[1]data aktuální'!$A$1:$DI$10000,45,0))=0,"",(VLOOKUP($A170,'[1]data aktuální'!$A$1:$DI$10000,45,0)))</f>
        <v/>
      </c>
      <c r="X170" s="59" t="str">
        <f>IF((VLOOKUP($A170,'[1]data aktuální'!$A$1:$DI$10000,47,0))=0,"",(VLOOKUP($A170,'[1]data aktuální'!$A$1:$DI$10000,47,0)))</f>
        <v/>
      </c>
      <c r="Y170" s="59" t="str">
        <f>IF((VLOOKUP($A170,'[1]data aktuální'!$A$1:$DI$10000,48,0))=0,"",(VLOOKUP($A170,'[1]data aktuální'!$A$1:$DI$10000,48,0)))</f>
        <v/>
      </c>
      <c r="Z170" s="59" t="str">
        <f>IF((VLOOKUP($A170,'[1]data aktuální'!$A$1:$DI$10000,49,0))=0,"",(VLOOKUP($A170,'[1]data aktuální'!$A$1:$DI$10000,49,0)))</f>
        <v/>
      </c>
      <c r="AA170" s="59" t="str">
        <f>IF((VLOOKUP($A170,'[1]data aktuální'!$A$1:$DI$10000,50,0))=0,"",(VLOOKUP($A170,'[1]data aktuální'!$A$1:$DI$10000,50,0)))</f>
        <v/>
      </c>
      <c r="AB170" s="59" t="str">
        <f>IF((VLOOKUP($A170,'[1]data aktuální'!$A$1:$DI$10000,52,0))=0,"",(VLOOKUP($A170,'[1]data aktuální'!$A$1:$DI$10000,52,0)))</f>
        <v/>
      </c>
      <c r="AC170" s="59" t="str">
        <f>IF((VLOOKUP($A170,'[1]data aktuální'!$A$1:$DI$10000,53,0))=0,"",(VLOOKUP($A170,'[1]data aktuální'!$A$1:$DI$10000,53,0)))</f>
        <v/>
      </c>
      <c r="AD170" s="59" t="str">
        <f>IF((VLOOKUP($A170,'[1]data aktuální'!$A$1:$DI$10000,54,0))=0,"",(VLOOKUP($A170,'[1]data aktuální'!$A$1:$DI$10000,54,0)))</f>
        <v/>
      </c>
      <c r="AE170" s="59" t="str">
        <f>IF((VLOOKUP($A170,'[1]data aktuální'!$A$1:$DI$10000,55,0))=0,"",(VLOOKUP($A170,'[1]data aktuální'!$A$1:$DI$10000,55,0)))</f>
        <v/>
      </c>
      <c r="AF170" s="59" t="str">
        <f>IF((VLOOKUP($A170,'[1]data aktuální'!$A$1:$DI$10000,57,0))=0,"",(VLOOKUP($A170,'[1]data aktuální'!$A$1:$DI$10000,57,0)))</f>
        <v/>
      </c>
      <c r="AG170" s="59" t="str">
        <f>IF((VLOOKUP($A170,'[1]data aktuální'!$A$1:$DI$10000,58,0))=0,"",(VLOOKUP($A170,'[1]data aktuální'!$A$1:$DI$10000,58,0)))</f>
        <v/>
      </c>
      <c r="AH170" s="59" t="str">
        <f>IF((VLOOKUP($A170,'[1]data aktuální'!$A$1:$DI$10000,59,0))=0,"",(VLOOKUP($A170,'[1]data aktuální'!$A$1:$DI$10000,59,0)))</f>
        <v/>
      </c>
      <c r="AI170" s="59" t="str">
        <f>IF((VLOOKUP($A170,'[1]data aktuální'!$A$1:$DI$10000,60,0))=0,"",(VLOOKUP($A170,'[1]data aktuální'!$A$1:$DI$10000,60,0)))</f>
        <v/>
      </c>
      <c r="AJ170" s="59" t="str">
        <f>IF((VLOOKUP($A170,'[1]data aktuální'!$A$1:$DI$10000,62,0))=0,"",(VLOOKUP($A170,'[1]data aktuální'!$A$1:$DI$10000,62,0)))</f>
        <v/>
      </c>
      <c r="AK170" s="59" t="str">
        <f>IF((VLOOKUP($A170,'[1]data aktuální'!$A$1:$DI$10000,63,0))=0,"",(VLOOKUP($A170,'[1]data aktuální'!$A$1:$DI$10000,63,0)))</f>
        <v/>
      </c>
      <c r="AL170" s="59" t="str">
        <f>IF((VLOOKUP($A170,'[1]data aktuální'!$A$1:$DI$10000,64,0))=0,"",(VLOOKUP($A170,'[1]data aktuální'!$A$1:$DI$10000,64,0)))</f>
        <v/>
      </c>
      <c r="AM170" s="59" t="str">
        <f>IF((VLOOKUP($A170,'[1]data aktuální'!$A$1:$DI$10000,65,0))=0,"",(VLOOKUP($A170,'[1]data aktuální'!$A$1:$DI$10000,65,0)))</f>
        <v/>
      </c>
      <c r="AN170" s="55" t="str">
        <f>VLOOKUP(A170,'[1]data aktuální'!$A$2:$DI$10000,113,0)</f>
        <v>do 2,5 tis.m3</v>
      </c>
    </row>
    <row r="171" spans="1:40" x14ac:dyDescent="0.25">
      <c r="A171">
        <v>588</v>
      </c>
      <c r="B171" s="54" t="str">
        <f>(VLOOKUP($A171,'[1]data aktuální'!$A$1:$DI$10000,3,0))</f>
        <v>60591323</v>
      </c>
      <c r="C171" s="56" t="str">
        <f>(VLOOKUP($A171,'[1]data aktuální'!$A$1:$DI$10000,7,0))</f>
        <v>Ing. Radek Vintr</v>
      </c>
      <c r="D171" s="56" t="str">
        <f>IF((VLOOKUP($A171,'[1]data aktuální'!$A$1:$DI$10000,14,0))=0,"",(VLOOKUP($A171,'[1]data aktuální'!$A$1:$DI$10000,14,0)))</f>
        <v>Pila Plandry</v>
      </c>
      <c r="E171" s="58">
        <f>(VLOOKUP($A171,'[1]data aktuální'!$A$1:$DI$10000,22,0))</f>
        <v>1900</v>
      </c>
      <c r="F171" s="58">
        <f>(VLOOKUP($A171,'[1]data aktuální'!$A$1:$DI$10000,23,0))</f>
        <v>2000</v>
      </c>
      <c r="G171" s="58">
        <f>(VLOOKUP($A171,'[1]data aktuální'!$A$1:$DI$10000,24,0))</f>
        <v>2000</v>
      </c>
      <c r="H171" s="60">
        <f>IF((VLOOKUP($A171,'[1]data aktuální'!$A$1:$DI$10000,27,0))=0,"",(VLOOKUP($A171,'[1]data aktuální'!$A$1:$DI$10000,27,0)))</f>
        <v>30</v>
      </c>
      <c r="I171" s="60">
        <f>IF((VLOOKUP($A171,'[1]data aktuální'!$A$1:$DI$10000,28,0))=0,"",(VLOOKUP($A171,'[1]data aktuální'!$A$1:$DI$10000,28,0)))</f>
        <v>20</v>
      </c>
      <c r="J171" s="60">
        <f>IF((VLOOKUP($A171,'[1]data aktuální'!$A$1:$DI$10000,29,0))=0,"",(VLOOKUP($A171,'[1]data aktuální'!$A$1:$DI$10000,29,0)))</f>
        <v>15</v>
      </c>
      <c r="K171" s="60">
        <f>IF((VLOOKUP($A171,'[1]data aktuální'!$A$1:$DI$10000,30,0))=0,"",(VLOOKUP($A171,'[1]data aktuální'!$A$1:$DI$10000,30,0)))</f>
        <v>2</v>
      </c>
      <c r="L171" s="60">
        <f>IF((VLOOKUP($A171,'[1]data aktuální'!$A$1:$DI$10000,32,0))=0,"",(VLOOKUP($A171,'[1]data aktuální'!$A$1:$DI$10000,32,0)))</f>
        <v>5</v>
      </c>
      <c r="M171" s="60">
        <f>IF((VLOOKUP($A171,'[1]data aktuální'!$A$1:$DI$10000,33,0))=0,"",(VLOOKUP($A171,'[1]data aktuální'!$A$1:$DI$10000,33,0)))</f>
        <v>2</v>
      </c>
      <c r="N171" s="60">
        <f>IF((VLOOKUP($A171,'[1]data aktuální'!$A$1:$DI$10000,34,0))=0,"",(VLOOKUP($A171,'[1]data aktuální'!$A$1:$DI$10000,34,0)))</f>
        <v>2</v>
      </c>
      <c r="O171" s="60" t="str">
        <f>IF((VLOOKUP($A171,'[1]data aktuální'!$A$1:$DI$10000,35,0))=0,"",(VLOOKUP($A171,'[1]data aktuální'!$A$1:$DI$10000,35,0)))</f>
        <v/>
      </c>
      <c r="P171" s="60">
        <f>IF((VLOOKUP($A171,'[1]data aktuální'!$A$1:$DI$10000,37,0))=0,"",(VLOOKUP($A171,'[1]data aktuální'!$A$1:$DI$10000,37,0)))</f>
        <v>4</v>
      </c>
      <c r="Q171" s="60">
        <f>IF((VLOOKUP($A171,'[1]data aktuální'!$A$1:$DI$10000,38,0))=0,"",(VLOOKUP($A171,'[1]data aktuální'!$A$1:$DI$10000,38,0)))</f>
        <v>4</v>
      </c>
      <c r="R171" s="60" t="str">
        <f>IF((VLOOKUP($A171,'[1]data aktuální'!$A$1:$DI$10000,39,0))=0,"",(VLOOKUP($A171,'[1]data aktuální'!$A$1:$DI$10000,39,0)))</f>
        <v/>
      </c>
      <c r="S171" s="60" t="str">
        <f>IF((VLOOKUP($A171,'[1]data aktuální'!$A$1:$DI$10000,40,0))=0,"",(VLOOKUP($A171,'[1]data aktuální'!$A$1:$DI$10000,40,0)))</f>
        <v/>
      </c>
      <c r="T171" s="60">
        <f>IF((VLOOKUP($A171,'[1]data aktuální'!$A$1:$DI$10000,42,0))=0,"",(VLOOKUP($A171,'[1]data aktuální'!$A$1:$DI$10000,42,0)))</f>
        <v>2</v>
      </c>
      <c r="U171" s="60">
        <f>IF((VLOOKUP($A171,'[1]data aktuální'!$A$1:$DI$10000,43,0))=0,"",(VLOOKUP($A171,'[1]data aktuální'!$A$1:$DI$10000,43,0)))</f>
        <v>2</v>
      </c>
      <c r="V171" s="60" t="str">
        <f>IF((VLOOKUP($A171,'[1]data aktuální'!$A$1:$DI$10000,44,0))=0,"",(VLOOKUP($A171,'[1]data aktuální'!$A$1:$DI$10000,44,0)))</f>
        <v/>
      </c>
      <c r="W171" s="60" t="str">
        <f>IF((VLOOKUP($A171,'[1]data aktuální'!$A$1:$DI$10000,45,0))=0,"",(VLOOKUP($A171,'[1]data aktuální'!$A$1:$DI$10000,45,0)))</f>
        <v/>
      </c>
      <c r="X171" s="60">
        <f>IF((VLOOKUP($A171,'[1]data aktuální'!$A$1:$DI$10000,47,0))=0,"",(VLOOKUP($A171,'[1]data aktuální'!$A$1:$DI$10000,47,0)))</f>
        <v>2</v>
      </c>
      <c r="Y171" s="60">
        <f>IF((VLOOKUP($A171,'[1]data aktuální'!$A$1:$DI$10000,48,0))=0,"",(VLOOKUP($A171,'[1]data aktuální'!$A$1:$DI$10000,48,0)))</f>
        <v>3</v>
      </c>
      <c r="Z171" s="60" t="str">
        <f>IF((VLOOKUP($A171,'[1]data aktuální'!$A$1:$DI$10000,49,0))=0,"",(VLOOKUP($A171,'[1]data aktuální'!$A$1:$DI$10000,49,0)))</f>
        <v/>
      </c>
      <c r="AA171" s="60" t="str">
        <f>IF((VLOOKUP($A171,'[1]data aktuální'!$A$1:$DI$10000,50,0))=0,"",(VLOOKUP($A171,'[1]data aktuální'!$A$1:$DI$10000,50,0)))</f>
        <v/>
      </c>
      <c r="AB171" s="60">
        <f>IF((VLOOKUP($A171,'[1]data aktuální'!$A$1:$DI$10000,52,0))=0,"",(VLOOKUP($A171,'[1]data aktuální'!$A$1:$DI$10000,52,0)))</f>
        <v>1</v>
      </c>
      <c r="AC171" s="60" t="str">
        <f>IF((VLOOKUP($A171,'[1]data aktuální'!$A$1:$DI$10000,53,0))=0,"",(VLOOKUP($A171,'[1]data aktuální'!$A$1:$DI$10000,53,0)))</f>
        <v/>
      </c>
      <c r="AD171" s="60" t="str">
        <f>IF((VLOOKUP($A171,'[1]data aktuální'!$A$1:$DI$10000,54,0))=0,"",(VLOOKUP($A171,'[1]data aktuální'!$A$1:$DI$10000,54,0)))</f>
        <v/>
      </c>
      <c r="AE171" s="60" t="str">
        <f>IF((VLOOKUP($A171,'[1]data aktuální'!$A$1:$DI$10000,55,0))=0,"",(VLOOKUP($A171,'[1]data aktuální'!$A$1:$DI$10000,55,0)))</f>
        <v/>
      </c>
      <c r="AF171" s="60">
        <f>IF((VLOOKUP($A171,'[1]data aktuální'!$A$1:$DI$10000,57,0))=0,"",(VLOOKUP($A171,'[1]data aktuální'!$A$1:$DI$10000,57,0)))</f>
        <v>4</v>
      </c>
      <c r="AG171" s="60" t="str">
        <f>IF((VLOOKUP($A171,'[1]data aktuální'!$A$1:$DI$10000,58,0))=0,"",(VLOOKUP($A171,'[1]data aktuální'!$A$1:$DI$10000,58,0)))</f>
        <v/>
      </c>
      <c r="AH171" s="60" t="str">
        <f>IF((VLOOKUP($A171,'[1]data aktuální'!$A$1:$DI$10000,59,0))=0,"",(VLOOKUP($A171,'[1]data aktuální'!$A$1:$DI$10000,59,0)))</f>
        <v/>
      </c>
      <c r="AI171" s="60" t="str">
        <f>IF((VLOOKUP($A171,'[1]data aktuální'!$A$1:$DI$10000,60,0))=0,"",(VLOOKUP($A171,'[1]data aktuální'!$A$1:$DI$10000,60,0)))</f>
        <v/>
      </c>
      <c r="AJ171" s="60">
        <f>IF((VLOOKUP($A171,'[1]data aktuální'!$A$1:$DI$10000,62,0))=0,"",(VLOOKUP($A171,'[1]data aktuální'!$A$1:$DI$10000,62,0)))</f>
        <v>2</v>
      </c>
      <c r="AK171" s="60" t="str">
        <f>IF((VLOOKUP($A171,'[1]data aktuální'!$A$1:$DI$10000,63,0))=0,"",(VLOOKUP($A171,'[1]data aktuální'!$A$1:$DI$10000,63,0)))</f>
        <v/>
      </c>
      <c r="AL171" s="60" t="str">
        <f>IF((VLOOKUP($A171,'[1]data aktuální'!$A$1:$DI$10000,64,0))=0,"",(VLOOKUP($A171,'[1]data aktuální'!$A$1:$DI$10000,64,0)))</f>
        <v/>
      </c>
      <c r="AM171" s="60" t="str">
        <f>IF((VLOOKUP($A171,'[1]data aktuální'!$A$1:$DI$10000,65,0))=0,"",(VLOOKUP($A171,'[1]data aktuální'!$A$1:$DI$10000,65,0)))</f>
        <v/>
      </c>
      <c r="AN171" s="56" t="str">
        <f>VLOOKUP(A171,'[1]data aktuální'!$A$2:$DI$10000,113,0)</f>
        <v>do 2,5 tis.m3</v>
      </c>
    </row>
    <row r="172" spans="1:40" s="36" customFormat="1" x14ac:dyDescent="0.25">
      <c r="A172" s="36">
        <v>411</v>
      </c>
      <c r="B172" s="53" t="str">
        <f>(VLOOKUP($A172,'[1]data aktuální'!$A$1:$DI$10000,3,0))</f>
        <v>60109866</v>
      </c>
      <c r="C172" s="55" t="str">
        <f>(VLOOKUP($A172,'[1]data aktuální'!$A$1:$DI$10000,7,0))</f>
        <v>Lesy města Náchoda, spol. s r.o.</v>
      </c>
      <c r="D172" s="55" t="str">
        <f>IF((VLOOKUP($A172,'[1]data aktuální'!$A$1:$DI$10000,14,0))=0,"",(VLOOKUP($A172,'[1]data aktuální'!$A$1:$DI$10000,14,0)))</f>
        <v>PILA OHRADA</v>
      </c>
      <c r="E172" s="57">
        <f>(VLOOKUP($A172,'[1]data aktuální'!$A$1:$DI$10000,22,0))</f>
        <v>2482</v>
      </c>
      <c r="F172" s="57">
        <f>(VLOOKUP($A172,'[1]data aktuální'!$A$1:$DI$10000,23,0))</f>
        <v>2469</v>
      </c>
      <c r="G172" s="57">
        <f>(VLOOKUP($A172,'[1]data aktuální'!$A$1:$DI$10000,24,0))</f>
        <v>1984</v>
      </c>
      <c r="H172" s="59">
        <f>IF((VLOOKUP($A172,'[1]data aktuální'!$A$1:$DI$10000,27,0))=0,"",(VLOOKUP($A172,'[1]data aktuální'!$A$1:$DI$10000,27,0)))</f>
        <v>27</v>
      </c>
      <c r="I172" s="59">
        <f>IF((VLOOKUP($A172,'[1]data aktuální'!$A$1:$DI$10000,28,0))=0,"",(VLOOKUP($A172,'[1]data aktuální'!$A$1:$DI$10000,28,0)))</f>
        <v>8</v>
      </c>
      <c r="J172" s="59">
        <f>IF((VLOOKUP($A172,'[1]data aktuální'!$A$1:$DI$10000,29,0))=0,"",(VLOOKUP($A172,'[1]data aktuální'!$A$1:$DI$10000,29,0)))</f>
        <v>5</v>
      </c>
      <c r="K172" s="59">
        <f>IF((VLOOKUP($A172,'[1]data aktuální'!$A$1:$DI$10000,30,0))=0,"",(VLOOKUP($A172,'[1]data aktuální'!$A$1:$DI$10000,30,0)))</f>
        <v>13</v>
      </c>
      <c r="L172" s="59">
        <f>IF((VLOOKUP($A172,'[1]data aktuální'!$A$1:$DI$10000,32,0))=0,"",(VLOOKUP($A172,'[1]data aktuální'!$A$1:$DI$10000,32,0)))</f>
        <v>1</v>
      </c>
      <c r="M172" s="59" t="str">
        <f>IF((VLOOKUP($A172,'[1]data aktuální'!$A$1:$DI$10000,33,0))=0,"",(VLOOKUP($A172,'[1]data aktuální'!$A$1:$DI$10000,33,0)))</f>
        <v/>
      </c>
      <c r="N172" s="59" t="str">
        <f>IF((VLOOKUP($A172,'[1]data aktuální'!$A$1:$DI$10000,34,0))=0,"",(VLOOKUP($A172,'[1]data aktuální'!$A$1:$DI$10000,34,0)))</f>
        <v/>
      </c>
      <c r="O172" s="59" t="str">
        <f>IF((VLOOKUP($A172,'[1]data aktuální'!$A$1:$DI$10000,35,0))=0,"",(VLOOKUP($A172,'[1]data aktuální'!$A$1:$DI$10000,35,0)))</f>
        <v/>
      </c>
      <c r="P172" s="59">
        <f>IF((VLOOKUP($A172,'[1]data aktuální'!$A$1:$DI$10000,37,0))=0,"",(VLOOKUP($A172,'[1]data aktuální'!$A$1:$DI$10000,37,0)))</f>
        <v>3</v>
      </c>
      <c r="Q172" s="59">
        <f>IF((VLOOKUP($A172,'[1]data aktuální'!$A$1:$DI$10000,38,0))=0,"",(VLOOKUP($A172,'[1]data aktuální'!$A$1:$DI$10000,38,0)))</f>
        <v>1</v>
      </c>
      <c r="R172" s="59" t="str">
        <f>IF((VLOOKUP($A172,'[1]data aktuální'!$A$1:$DI$10000,39,0))=0,"",(VLOOKUP($A172,'[1]data aktuální'!$A$1:$DI$10000,39,0)))</f>
        <v/>
      </c>
      <c r="S172" s="59" t="str">
        <f>IF((VLOOKUP($A172,'[1]data aktuální'!$A$1:$DI$10000,40,0))=0,"",(VLOOKUP($A172,'[1]data aktuální'!$A$1:$DI$10000,40,0)))</f>
        <v/>
      </c>
      <c r="T172" s="59" t="str">
        <f>IF((VLOOKUP($A172,'[1]data aktuální'!$A$1:$DI$10000,42,0))=0,"",(VLOOKUP($A172,'[1]data aktuální'!$A$1:$DI$10000,42,0)))</f>
        <v/>
      </c>
      <c r="U172" s="59" t="str">
        <f>IF((VLOOKUP($A172,'[1]data aktuální'!$A$1:$DI$10000,43,0))=0,"",(VLOOKUP($A172,'[1]data aktuální'!$A$1:$DI$10000,43,0)))</f>
        <v/>
      </c>
      <c r="V172" s="59" t="str">
        <f>IF((VLOOKUP($A172,'[1]data aktuální'!$A$1:$DI$10000,44,0))=0,"",(VLOOKUP($A172,'[1]data aktuální'!$A$1:$DI$10000,44,0)))</f>
        <v/>
      </c>
      <c r="W172" s="59">
        <f>IF((VLOOKUP($A172,'[1]data aktuální'!$A$1:$DI$10000,45,0))=0,"",(VLOOKUP($A172,'[1]data aktuální'!$A$1:$DI$10000,45,0)))</f>
        <v>14</v>
      </c>
      <c r="X172" s="59">
        <f>IF((VLOOKUP($A172,'[1]data aktuální'!$A$1:$DI$10000,47,0))=0,"",(VLOOKUP($A172,'[1]data aktuální'!$A$1:$DI$10000,47,0)))</f>
        <v>3</v>
      </c>
      <c r="Y172" s="59">
        <f>IF((VLOOKUP($A172,'[1]data aktuální'!$A$1:$DI$10000,48,0))=0,"",(VLOOKUP($A172,'[1]data aktuální'!$A$1:$DI$10000,48,0)))</f>
        <v>1</v>
      </c>
      <c r="Z172" s="59" t="str">
        <f>IF((VLOOKUP($A172,'[1]data aktuální'!$A$1:$DI$10000,49,0))=0,"",(VLOOKUP($A172,'[1]data aktuální'!$A$1:$DI$10000,49,0)))</f>
        <v/>
      </c>
      <c r="AA172" s="59">
        <f>IF((VLOOKUP($A172,'[1]data aktuální'!$A$1:$DI$10000,50,0))=0,"",(VLOOKUP($A172,'[1]data aktuální'!$A$1:$DI$10000,50,0)))</f>
        <v>3</v>
      </c>
      <c r="AB172" s="59" t="str">
        <f>IF((VLOOKUP($A172,'[1]data aktuální'!$A$1:$DI$10000,52,0))=0,"",(VLOOKUP($A172,'[1]data aktuální'!$A$1:$DI$10000,52,0)))</f>
        <v/>
      </c>
      <c r="AC172" s="59" t="str">
        <f>IF((VLOOKUP($A172,'[1]data aktuální'!$A$1:$DI$10000,53,0))=0,"",(VLOOKUP($A172,'[1]data aktuální'!$A$1:$DI$10000,53,0)))</f>
        <v/>
      </c>
      <c r="AD172" s="59" t="str">
        <f>IF((VLOOKUP($A172,'[1]data aktuální'!$A$1:$DI$10000,54,0))=0,"",(VLOOKUP($A172,'[1]data aktuální'!$A$1:$DI$10000,54,0)))</f>
        <v/>
      </c>
      <c r="AE172" s="59">
        <f>IF((VLOOKUP($A172,'[1]data aktuální'!$A$1:$DI$10000,55,0))=0,"",(VLOOKUP($A172,'[1]data aktuální'!$A$1:$DI$10000,55,0)))</f>
        <v>5</v>
      </c>
      <c r="AF172" s="59" t="str">
        <f>IF((VLOOKUP($A172,'[1]data aktuální'!$A$1:$DI$10000,57,0))=0,"",(VLOOKUP($A172,'[1]data aktuální'!$A$1:$DI$10000,57,0)))</f>
        <v/>
      </c>
      <c r="AG172" s="59" t="str">
        <f>IF((VLOOKUP($A172,'[1]data aktuální'!$A$1:$DI$10000,58,0))=0,"",(VLOOKUP($A172,'[1]data aktuální'!$A$1:$DI$10000,58,0)))</f>
        <v/>
      </c>
      <c r="AH172" s="59" t="str">
        <f>IF((VLOOKUP($A172,'[1]data aktuální'!$A$1:$DI$10000,59,0))=0,"",(VLOOKUP($A172,'[1]data aktuální'!$A$1:$DI$10000,59,0)))</f>
        <v/>
      </c>
      <c r="AI172" s="59">
        <f>IF((VLOOKUP($A172,'[1]data aktuální'!$A$1:$DI$10000,60,0))=0,"",(VLOOKUP($A172,'[1]data aktuální'!$A$1:$DI$10000,60,0)))</f>
        <v>8</v>
      </c>
      <c r="AJ172" s="59" t="str">
        <f>IF((VLOOKUP($A172,'[1]data aktuální'!$A$1:$DI$10000,62,0))=0,"",(VLOOKUP($A172,'[1]data aktuální'!$A$1:$DI$10000,62,0)))</f>
        <v/>
      </c>
      <c r="AK172" s="59" t="str">
        <f>IF((VLOOKUP($A172,'[1]data aktuální'!$A$1:$DI$10000,63,0))=0,"",(VLOOKUP($A172,'[1]data aktuální'!$A$1:$DI$10000,63,0)))</f>
        <v/>
      </c>
      <c r="AL172" s="59" t="str">
        <f>IF((VLOOKUP($A172,'[1]data aktuální'!$A$1:$DI$10000,64,0))=0,"",(VLOOKUP($A172,'[1]data aktuální'!$A$1:$DI$10000,64,0)))</f>
        <v/>
      </c>
      <c r="AM172" s="59">
        <f>IF((VLOOKUP($A172,'[1]data aktuální'!$A$1:$DI$10000,65,0))=0,"",(VLOOKUP($A172,'[1]data aktuální'!$A$1:$DI$10000,65,0)))</f>
        <v>8</v>
      </c>
      <c r="AN172" s="55" t="str">
        <f>VLOOKUP(A172,'[1]data aktuální'!$A$2:$DI$10000,113,0)</f>
        <v>do 2,5 tis.m3</v>
      </c>
    </row>
    <row r="173" spans="1:40" x14ac:dyDescent="0.25">
      <c r="A173">
        <v>158</v>
      </c>
      <c r="B173" s="54" t="str">
        <f>(VLOOKUP($A173,'[1]data aktuální'!$A$1:$DI$10000,3,0))</f>
        <v>25351842</v>
      </c>
      <c r="C173" s="56" t="str">
        <f>(VLOOKUP($A173,'[1]data aktuální'!$A$1:$DI$10000,7,0))</f>
        <v>Správa Lesů Fulnek, spol. s r.o.</v>
      </c>
      <c r="D173" s="56" t="str">
        <f>IF((VLOOKUP($A173,'[1]data aktuální'!$A$1:$DI$10000,14,0))=0,"",(VLOOKUP($A173,'[1]data aktuální'!$A$1:$DI$10000,14,0)))</f>
        <v/>
      </c>
      <c r="E173" s="58">
        <f>(VLOOKUP($A173,'[1]data aktuální'!$A$1:$DI$10000,22,0))</f>
        <v>1800</v>
      </c>
      <c r="F173" s="58">
        <f>(VLOOKUP($A173,'[1]data aktuální'!$A$1:$DI$10000,23,0))</f>
        <v>1800</v>
      </c>
      <c r="G173" s="58">
        <f>(VLOOKUP($A173,'[1]data aktuální'!$A$1:$DI$10000,24,0))</f>
        <v>1800</v>
      </c>
      <c r="H173" s="60">
        <f>IF((VLOOKUP($A173,'[1]data aktuální'!$A$1:$DI$10000,27,0))=0,"",(VLOOKUP($A173,'[1]data aktuální'!$A$1:$DI$10000,27,0)))</f>
        <v>8</v>
      </c>
      <c r="I173" s="60">
        <f>IF((VLOOKUP($A173,'[1]data aktuální'!$A$1:$DI$10000,28,0))=0,"",(VLOOKUP($A173,'[1]data aktuální'!$A$1:$DI$10000,28,0)))</f>
        <v>2</v>
      </c>
      <c r="J173" s="60">
        <f>IF((VLOOKUP($A173,'[1]data aktuální'!$A$1:$DI$10000,29,0))=0,"",(VLOOKUP($A173,'[1]data aktuální'!$A$1:$DI$10000,29,0)))</f>
        <v>10</v>
      </c>
      <c r="K173" s="60">
        <f>IF((VLOOKUP($A173,'[1]data aktuální'!$A$1:$DI$10000,30,0))=0,"",(VLOOKUP($A173,'[1]data aktuální'!$A$1:$DI$10000,30,0)))</f>
        <v>10</v>
      </c>
      <c r="L173" s="60">
        <f>IF((VLOOKUP($A173,'[1]data aktuální'!$A$1:$DI$10000,32,0))=0,"",(VLOOKUP($A173,'[1]data aktuální'!$A$1:$DI$10000,32,0)))</f>
        <v>5</v>
      </c>
      <c r="M173" s="60">
        <f>IF((VLOOKUP($A173,'[1]data aktuální'!$A$1:$DI$10000,33,0))=0,"",(VLOOKUP($A173,'[1]data aktuální'!$A$1:$DI$10000,33,0)))</f>
        <v>2</v>
      </c>
      <c r="N173" s="60">
        <f>IF((VLOOKUP($A173,'[1]data aktuální'!$A$1:$DI$10000,34,0))=0,"",(VLOOKUP($A173,'[1]data aktuální'!$A$1:$DI$10000,34,0)))</f>
        <v>5</v>
      </c>
      <c r="O173" s="60">
        <f>IF((VLOOKUP($A173,'[1]data aktuální'!$A$1:$DI$10000,35,0))=0,"",(VLOOKUP($A173,'[1]data aktuální'!$A$1:$DI$10000,35,0)))</f>
        <v>3</v>
      </c>
      <c r="P173" s="60">
        <f>IF((VLOOKUP($A173,'[1]data aktuální'!$A$1:$DI$10000,37,0))=0,"",(VLOOKUP($A173,'[1]data aktuální'!$A$1:$DI$10000,37,0)))</f>
        <v>10</v>
      </c>
      <c r="Q173" s="60">
        <f>IF((VLOOKUP($A173,'[1]data aktuální'!$A$1:$DI$10000,38,0))=0,"",(VLOOKUP($A173,'[1]data aktuální'!$A$1:$DI$10000,38,0)))</f>
        <v>2</v>
      </c>
      <c r="R173" s="60">
        <f>IF((VLOOKUP($A173,'[1]data aktuální'!$A$1:$DI$10000,39,0))=0,"",(VLOOKUP($A173,'[1]data aktuální'!$A$1:$DI$10000,39,0)))</f>
        <v>3</v>
      </c>
      <c r="S173" s="60">
        <f>IF((VLOOKUP($A173,'[1]data aktuální'!$A$1:$DI$10000,40,0))=0,"",(VLOOKUP($A173,'[1]data aktuální'!$A$1:$DI$10000,40,0)))</f>
        <v>5</v>
      </c>
      <c r="T173" s="60">
        <f>IF((VLOOKUP($A173,'[1]data aktuální'!$A$1:$DI$10000,42,0))=0,"",(VLOOKUP($A173,'[1]data aktuální'!$A$1:$DI$10000,42,0)))</f>
        <v>2</v>
      </c>
      <c r="U173" s="60">
        <f>IF((VLOOKUP($A173,'[1]data aktuální'!$A$1:$DI$10000,43,0))=0,"",(VLOOKUP($A173,'[1]data aktuální'!$A$1:$DI$10000,43,0)))</f>
        <v>1</v>
      </c>
      <c r="V173" s="60" t="str">
        <f>IF((VLOOKUP($A173,'[1]data aktuální'!$A$1:$DI$10000,44,0))=0,"",(VLOOKUP($A173,'[1]data aktuální'!$A$1:$DI$10000,44,0)))</f>
        <v/>
      </c>
      <c r="W173" s="60">
        <f>IF((VLOOKUP($A173,'[1]data aktuální'!$A$1:$DI$10000,45,0))=0,"",(VLOOKUP($A173,'[1]data aktuální'!$A$1:$DI$10000,45,0)))</f>
        <v>7</v>
      </c>
      <c r="X173" s="60">
        <f>IF((VLOOKUP($A173,'[1]data aktuální'!$A$1:$DI$10000,47,0))=0,"",(VLOOKUP($A173,'[1]data aktuální'!$A$1:$DI$10000,47,0)))</f>
        <v>4</v>
      </c>
      <c r="Y173" s="60">
        <f>IF((VLOOKUP($A173,'[1]data aktuální'!$A$1:$DI$10000,48,0))=0,"",(VLOOKUP($A173,'[1]data aktuální'!$A$1:$DI$10000,48,0)))</f>
        <v>3</v>
      </c>
      <c r="Z173" s="60" t="str">
        <f>IF((VLOOKUP($A173,'[1]data aktuální'!$A$1:$DI$10000,49,0))=0,"",(VLOOKUP($A173,'[1]data aktuální'!$A$1:$DI$10000,49,0)))</f>
        <v/>
      </c>
      <c r="AA173" s="60">
        <f>IF((VLOOKUP($A173,'[1]data aktuální'!$A$1:$DI$10000,50,0))=0,"",(VLOOKUP($A173,'[1]data aktuální'!$A$1:$DI$10000,50,0)))</f>
        <v>3</v>
      </c>
      <c r="AB173" s="60" t="str">
        <f>IF((VLOOKUP($A173,'[1]data aktuální'!$A$1:$DI$10000,52,0))=0,"",(VLOOKUP($A173,'[1]data aktuální'!$A$1:$DI$10000,52,0)))</f>
        <v/>
      </c>
      <c r="AC173" s="60" t="str">
        <f>IF((VLOOKUP($A173,'[1]data aktuální'!$A$1:$DI$10000,53,0))=0,"",(VLOOKUP($A173,'[1]data aktuální'!$A$1:$DI$10000,53,0)))</f>
        <v/>
      </c>
      <c r="AD173" s="60" t="str">
        <f>IF((VLOOKUP($A173,'[1]data aktuální'!$A$1:$DI$10000,54,0))=0,"",(VLOOKUP($A173,'[1]data aktuální'!$A$1:$DI$10000,54,0)))</f>
        <v/>
      </c>
      <c r="AE173" s="60">
        <f>IF((VLOOKUP($A173,'[1]data aktuální'!$A$1:$DI$10000,55,0))=0,"",(VLOOKUP($A173,'[1]data aktuální'!$A$1:$DI$10000,55,0)))</f>
        <v>1</v>
      </c>
      <c r="AF173" s="60">
        <f>IF((VLOOKUP($A173,'[1]data aktuální'!$A$1:$DI$10000,57,0))=0,"",(VLOOKUP($A173,'[1]data aktuální'!$A$1:$DI$10000,57,0)))</f>
        <v>6</v>
      </c>
      <c r="AG173" s="60">
        <f>IF((VLOOKUP($A173,'[1]data aktuální'!$A$1:$DI$10000,58,0))=0,"",(VLOOKUP($A173,'[1]data aktuální'!$A$1:$DI$10000,58,0)))</f>
        <v>1</v>
      </c>
      <c r="AH173" s="60">
        <f>IF((VLOOKUP($A173,'[1]data aktuální'!$A$1:$DI$10000,59,0))=0,"",(VLOOKUP($A173,'[1]data aktuální'!$A$1:$DI$10000,59,0)))</f>
        <v>1</v>
      </c>
      <c r="AI173" s="60">
        <f>IF((VLOOKUP($A173,'[1]data aktuální'!$A$1:$DI$10000,60,0))=0,"",(VLOOKUP($A173,'[1]data aktuální'!$A$1:$DI$10000,60,0)))</f>
        <v>2</v>
      </c>
      <c r="AJ173" s="60">
        <f>IF((VLOOKUP($A173,'[1]data aktuální'!$A$1:$DI$10000,62,0))=0,"",(VLOOKUP($A173,'[1]data aktuální'!$A$1:$DI$10000,62,0)))</f>
        <v>1</v>
      </c>
      <c r="AK173" s="60" t="str">
        <f>IF((VLOOKUP($A173,'[1]data aktuální'!$A$1:$DI$10000,63,0))=0,"",(VLOOKUP($A173,'[1]data aktuální'!$A$1:$DI$10000,63,0)))</f>
        <v/>
      </c>
      <c r="AL173" s="60" t="str">
        <f>IF((VLOOKUP($A173,'[1]data aktuální'!$A$1:$DI$10000,64,0))=0,"",(VLOOKUP($A173,'[1]data aktuální'!$A$1:$DI$10000,64,0)))</f>
        <v/>
      </c>
      <c r="AM173" s="60">
        <f>IF((VLOOKUP($A173,'[1]data aktuální'!$A$1:$DI$10000,65,0))=0,"",(VLOOKUP($A173,'[1]data aktuální'!$A$1:$DI$10000,65,0)))</f>
        <v>3</v>
      </c>
      <c r="AN173" s="56" t="str">
        <f>VLOOKUP(A173,'[1]data aktuální'!$A$2:$DI$10000,113,0)</f>
        <v>do 2,5 tis.m3</v>
      </c>
    </row>
    <row r="174" spans="1:40" s="36" customFormat="1" x14ac:dyDescent="0.25">
      <c r="A174" s="36">
        <v>600</v>
      </c>
      <c r="B174" s="53" t="str">
        <f>(VLOOKUP($A174,'[1]data aktuální'!$A$1:$DI$10000,3,0))</f>
        <v>45356165</v>
      </c>
      <c r="C174" s="55" t="str">
        <f>(VLOOKUP($A174,'[1]data aktuální'!$A$1:$DI$10000,7,0))</f>
        <v>Lesní společnost Bečov, s.r.o.</v>
      </c>
      <c r="D174" s="55" t="str">
        <f>IF((VLOOKUP($A174,'[1]data aktuální'!$A$1:$DI$10000,14,0))=0,"",(VLOOKUP($A174,'[1]data aktuální'!$A$1:$DI$10000,14,0)))</f>
        <v>Truhlárna Vodná</v>
      </c>
      <c r="E174" s="57">
        <f>(VLOOKUP($A174,'[1]data aktuální'!$A$1:$DI$10000,22,0))</f>
        <v>1688</v>
      </c>
      <c r="F174" s="57">
        <f>(VLOOKUP($A174,'[1]data aktuální'!$A$1:$DI$10000,23,0))</f>
        <v>1442</v>
      </c>
      <c r="G174" s="57">
        <f>(VLOOKUP($A174,'[1]data aktuální'!$A$1:$DI$10000,24,0))</f>
        <v>1753</v>
      </c>
      <c r="H174" s="59">
        <f>IF((VLOOKUP($A174,'[1]data aktuální'!$A$1:$DI$10000,27,0))=0,"",(VLOOKUP($A174,'[1]data aktuální'!$A$1:$DI$10000,27,0)))</f>
        <v>90</v>
      </c>
      <c r="I174" s="59" t="str">
        <f>IF((VLOOKUP($A174,'[1]data aktuální'!$A$1:$DI$10000,28,0))=0,"",(VLOOKUP($A174,'[1]data aktuální'!$A$1:$DI$10000,28,0)))</f>
        <v/>
      </c>
      <c r="J174" s="59" t="str">
        <f>IF((VLOOKUP($A174,'[1]data aktuální'!$A$1:$DI$10000,29,0))=0,"",(VLOOKUP($A174,'[1]data aktuální'!$A$1:$DI$10000,29,0)))</f>
        <v/>
      </c>
      <c r="K174" s="59">
        <f>IF((VLOOKUP($A174,'[1]data aktuální'!$A$1:$DI$10000,30,0))=0,"",(VLOOKUP($A174,'[1]data aktuální'!$A$1:$DI$10000,30,0)))</f>
        <v>10</v>
      </c>
      <c r="L174" s="59" t="str">
        <f>IF((VLOOKUP($A174,'[1]data aktuální'!$A$1:$DI$10000,32,0))=0,"",(VLOOKUP($A174,'[1]data aktuální'!$A$1:$DI$10000,32,0)))</f>
        <v/>
      </c>
      <c r="M174" s="59" t="str">
        <f>IF((VLOOKUP($A174,'[1]data aktuální'!$A$1:$DI$10000,33,0))=0,"",(VLOOKUP($A174,'[1]data aktuální'!$A$1:$DI$10000,33,0)))</f>
        <v/>
      </c>
      <c r="N174" s="59" t="str">
        <f>IF((VLOOKUP($A174,'[1]data aktuální'!$A$1:$DI$10000,34,0))=0,"",(VLOOKUP($A174,'[1]data aktuální'!$A$1:$DI$10000,34,0)))</f>
        <v/>
      </c>
      <c r="O174" s="59" t="str">
        <f>IF((VLOOKUP($A174,'[1]data aktuální'!$A$1:$DI$10000,35,0))=0,"",(VLOOKUP($A174,'[1]data aktuální'!$A$1:$DI$10000,35,0)))</f>
        <v/>
      </c>
      <c r="P174" s="59" t="str">
        <f>IF((VLOOKUP($A174,'[1]data aktuální'!$A$1:$DI$10000,37,0))=0,"",(VLOOKUP($A174,'[1]data aktuální'!$A$1:$DI$10000,37,0)))</f>
        <v/>
      </c>
      <c r="Q174" s="59" t="str">
        <f>IF((VLOOKUP($A174,'[1]data aktuální'!$A$1:$DI$10000,38,0))=0,"",(VLOOKUP($A174,'[1]data aktuální'!$A$1:$DI$10000,38,0)))</f>
        <v/>
      </c>
      <c r="R174" s="59" t="str">
        <f>IF((VLOOKUP($A174,'[1]data aktuální'!$A$1:$DI$10000,39,0))=0,"",(VLOOKUP($A174,'[1]data aktuální'!$A$1:$DI$10000,39,0)))</f>
        <v/>
      </c>
      <c r="S174" s="59" t="str">
        <f>IF((VLOOKUP($A174,'[1]data aktuální'!$A$1:$DI$10000,40,0))=0,"",(VLOOKUP($A174,'[1]data aktuální'!$A$1:$DI$10000,40,0)))</f>
        <v/>
      </c>
      <c r="T174" s="59" t="str">
        <f>IF((VLOOKUP($A174,'[1]data aktuální'!$A$1:$DI$10000,42,0))=0,"",(VLOOKUP($A174,'[1]data aktuální'!$A$1:$DI$10000,42,0)))</f>
        <v/>
      </c>
      <c r="U174" s="59" t="str">
        <f>IF((VLOOKUP($A174,'[1]data aktuální'!$A$1:$DI$10000,43,0))=0,"",(VLOOKUP($A174,'[1]data aktuální'!$A$1:$DI$10000,43,0)))</f>
        <v/>
      </c>
      <c r="V174" s="59" t="str">
        <f>IF((VLOOKUP($A174,'[1]data aktuální'!$A$1:$DI$10000,44,0))=0,"",(VLOOKUP($A174,'[1]data aktuální'!$A$1:$DI$10000,44,0)))</f>
        <v/>
      </c>
      <c r="W174" s="59" t="str">
        <f>IF((VLOOKUP($A174,'[1]data aktuální'!$A$1:$DI$10000,45,0))=0,"",(VLOOKUP($A174,'[1]data aktuální'!$A$1:$DI$10000,45,0)))</f>
        <v/>
      </c>
      <c r="X174" s="59" t="str">
        <f>IF((VLOOKUP($A174,'[1]data aktuální'!$A$1:$DI$10000,47,0))=0,"",(VLOOKUP($A174,'[1]data aktuální'!$A$1:$DI$10000,47,0)))</f>
        <v/>
      </c>
      <c r="Y174" s="59" t="str">
        <f>IF((VLOOKUP($A174,'[1]data aktuální'!$A$1:$DI$10000,48,0))=0,"",(VLOOKUP($A174,'[1]data aktuální'!$A$1:$DI$10000,48,0)))</f>
        <v/>
      </c>
      <c r="Z174" s="59" t="str">
        <f>IF((VLOOKUP($A174,'[1]data aktuální'!$A$1:$DI$10000,49,0))=0,"",(VLOOKUP($A174,'[1]data aktuální'!$A$1:$DI$10000,49,0)))</f>
        <v/>
      </c>
      <c r="AA174" s="59" t="str">
        <f>IF((VLOOKUP($A174,'[1]data aktuální'!$A$1:$DI$10000,50,0))=0,"",(VLOOKUP($A174,'[1]data aktuální'!$A$1:$DI$10000,50,0)))</f>
        <v/>
      </c>
      <c r="AB174" s="59" t="str">
        <f>IF((VLOOKUP($A174,'[1]data aktuální'!$A$1:$DI$10000,52,0))=0,"",(VLOOKUP($A174,'[1]data aktuální'!$A$1:$DI$10000,52,0)))</f>
        <v/>
      </c>
      <c r="AC174" s="59" t="str">
        <f>IF((VLOOKUP($A174,'[1]data aktuální'!$A$1:$DI$10000,53,0))=0,"",(VLOOKUP($A174,'[1]data aktuální'!$A$1:$DI$10000,53,0)))</f>
        <v/>
      </c>
      <c r="AD174" s="59" t="str">
        <f>IF((VLOOKUP($A174,'[1]data aktuální'!$A$1:$DI$10000,54,0))=0,"",(VLOOKUP($A174,'[1]data aktuální'!$A$1:$DI$10000,54,0)))</f>
        <v/>
      </c>
      <c r="AE174" s="59" t="str">
        <f>IF((VLOOKUP($A174,'[1]data aktuální'!$A$1:$DI$10000,55,0))=0,"",(VLOOKUP($A174,'[1]data aktuální'!$A$1:$DI$10000,55,0)))</f>
        <v/>
      </c>
      <c r="AF174" s="59" t="str">
        <f>IF((VLOOKUP($A174,'[1]data aktuální'!$A$1:$DI$10000,57,0))=0,"",(VLOOKUP($A174,'[1]data aktuální'!$A$1:$DI$10000,57,0)))</f>
        <v/>
      </c>
      <c r="AG174" s="59" t="str">
        <f>IF((VLOOKUP($A174,'[1]data aktuální'!$A$1:$DI$10000,58,0))=0,"",(VLOOKUP($A174,'[1]data aktuální'!$A$1:$DI$10000,58,0)))</f>
        <v/>
      </c>
      <c r="AH174" s="59" t="str">
        <f>IF((VLOOKUP($A174,'[1]data aktuální'!$A$1:$DI$10000,59,0))=0,"",(VLOOKUP($A174,'[1]data aktuální'!$A$1:$DI$10000,59,0)))</f>
        <v/>
      </c>
      <c r="AI174" s="59" t="str">
        <f>IF((VLOOKUP($A174,'[1]data aktuální'!$A$1:$DI$10000,60,0))=0,"",(VLOOKUP($A174,'[1]data aktuální'!$A$1:$DI$10000,60,0)))</f>
        <v/>
      </c>
      <c r="AJ174" s="59" t="str">
        <f>IF((VLOOKUP($A174,'[1]data aktuální'!$A$1:$DI$10000,62,0))=0,"",(VLOOKUP($A174,'[1]data aktuální'!$A$1:$DI$10000,62,0)))</f>
        <v/>
      </c>
      <c r="AK174" s="59" t="str">
        <f>IF((VLOOKUP($A174,'[1]data aktuální'!$A$1:$DI$10000,63,0))=0,"",(VLOOKUP($A174,'[1]data aktuální'!$A$1:$DI$10000,63,0)))</f>
        <v/>
      </c>
      <c r="AL174" s="59" t="str">
        <f>IF((VLOOKUP($A174,'[1]data aktuální'!$A$1:$DI$10000,64,0))=0,"",(VLOOKUP($A174,'[1]data aktuální'!$A$1:$DI$10000,64,0)))</f>
        <v/>
      </c>
      <c r="AM174" s="59" t="str">
        <f>IF((VLOOKUP($A174,'[1]data aktuální'!$A$1:$DI$10000,65,0))=0,"",(VLOOKUP($A174,'[1]data aktuální'!$A$1:$DI$10000,65,0)))</f>
        <v/>
      </c>
      <c r="AN174" s="55" t="str">
        <f>VLOOKUP(A174,'[1]data aktuální'!$A$2:$DI$10000,113,0)</f>
        <v>do 2,5 tis.m3</v>
      </c>
    </row>
    <row r="175" spans="1:40" x14ac:dyDescent="0.25">
      <c r="A175" s="74">
        <v>357</v>
      </c>
      <c r="B175" s="54" t="str">
        <f>(VLOOKUP($A175,'[1]data aktuální'!$A$1:$DI$10000,3,0))</f>
        <v>26820617</v>
      </c>
      <c r="C175" s="56" t="str">
        <f>(VLOOKUP($A175,'[1]data aktuální'!$A$1:$DI$10000,7,0))</f>
        <v>Stolařství Křok s.r.o.</v>
      </c>
      <c r="D175" s="56" t="str">
        <f>IF((VLOOKUP($A175,'[1]data aktuální'!$A$1:$DI$10000,14,0))=0,"",(VLOOKUP($A175,'[1]data aktuální'!$A$1:$DI$10000,14,0)))</f>
        <v/>
      </c>
      <c r="E175" s="58">
        <f>(VLOOKUP($A175,'[1]data aktuální'!$A$1:$DI$10000,22,0))</f>
        <v>3580</v>
      </c>
      <c r="F175" s="58">
        <f>(VLOOKUP($A175,'[1]data aktuální'!$A$1:$DI$10000,23,0))</f>
        <v>3000</v>
      </c>
      <c r="G175" s="58">
        <f>(VLOOKUP($A175,'[1]data aktuální'!$A$1:$DI$10000,24,0))</f>
        <v>1700</v>
      </c>
      <c r="H175" s="60">
        <f>IF((VLOOKUP($A175,'[1]data aktuální'!$A$1:$DI$10000,27,0))=0,"",(VLOOKUP($A175,'[1]data aktuální'!$A$1:$DI$10000,27,0)))</f>
        <v>100</v>
      </c>
      <c r="I175" s="60" t="str">
        <f>IF((VLOOKUP($A175,'[1]data aktuální'!$A$1:$DI$10000,28,0))=0,"",(VLOOKUP($A175,'[1]data aktuální'!$A$1:$DI$10000,28,0)))</f>
        <v/>
      </c>
      <c r="J175" s="60" t="str">
        <f>IF((VLOOKUP($A175,'[1]data aktuální'!$A$1:$DI$10000,29,0))=0,"",(VLOOKUP($A175,'[1]data aktuální'!$A$1:$DI$10000,29,0)))</f>
        <v/>
      </c>
      <c r="K175" s="60" t="str">
        <f>IF((VLOOKUP($A175,'[1]data aktuální'!$A$1:$DI$10000,30,0))=0,"",(VLOOKUP($A175,'[1]data aktuální'!$A$1:$DI$10000,30,0)))</f>
        <v/>
      </c>
      <c r="L175" s="60" t="str">
        <f>IF((VLOOKUP($A175,'[1]data aktuální'!$A$1:$DI$10000,32,0))=0,"",(VLOOKUP($A175,'[1]data aktuální'!$A$1:$DI$10000,32,0)))</f>
        <v/>
      </c>
      <c r="M175" s="60" t="str">
        <f>IF((VLOOKUP($A175,'[1]data aktuální'!$A$1:$DI$10000,33,0))=0,"",(VLOOKUP($A175,'[1]data aktuální'!$A$1:$DI$10000,33,0)))</f>
        <v/>
      </c>
      <c r="N175" s="60" t="str">
        <f>IF((VLOOKUP($A175,'[1]data aktuální'!$A$1:$DI$10000,34,0))=0,"",(VLOOKUP($A175,'[1]data aktuální'!$A$1:$DI$10000,34,0)))</f>
        <v/>
      </c>
      <c r="O175" s="60" t="str">
        <f>IF((VLOOKUP($A175,'[1]data aktuální'!$A$1:$DI$10000,35,0))=0,"",(VLOOKUP($A175,'[1]data aktuální'!$A$1:$DI$10000,35,0)))</f>
        <v/>
      </c>
      <c r="P175" s="60" t="str">
        <f>IF((VLOOKUP($A175,'[1]data aktuální'!$A$1:$DI$10000,37,0))=0,"",(VLOOKUP($A175,'[1]data aktuální'!$A$1:$DI$10000,37,0)))</f>
        <v/>
      </c>
      <c r="Q175" s="60" t="str">
        <f>IF((VLOOKUP($A175,'[1]data aktuální'!$A$1:$DI$10000,38,0))=0,"",(VLOOKUP($A175,'[1]data aktuální'!$A$1:$DI$10000,38,0)))</f>
        <v/>
      </c>
      <c r="R175" s="60" t="str">
        <f>IF((VLOOKUP($A175,'[1]data aktuální'!$A$1:$DI$10000,39,0))=0,"",(VLOOKUP($A175,'[1]data aktuální'!$A$1:$DI$10000,39,0)))</f>
        <v/>
      </c>
      <c r="S175" s="60" t="str">
        <f>IF((VLOOKUP($A175,'[1]data aktuální'!$A$1:$DI$10000,40,0))=0,"",(VLOOKUP($A175,'[1]data aktuální'!$A$1:$DI$10000,40,0)))</f>
        <v/>
      </c>
      <c r="T175" s="60" t="str">
        <f>IF((VLOOKUP($A175,'[1]data aktuální'!$A$1:$DI$10000,42,0))=0,"",(VLOOKUP($A175,'[1]data aktuální'!$A$1:$DI$10000,42,0)))</f>
        <v/>
      </c>
      <c r="U175" s="60" t="str">
        <f>IF((VLOOKUP($A175,'[1]data aktuální'!$A$1:$DI$10000,43,0))=0,"",(VLOOKUP($A175,'[1]data aktuální'!$A$1:$DI$10000,43,0)))</f>
        <v/>
      </c>
      <c r="V175" s="60" t="str">
        <f>IF((VLOOKUP($A175,'[1]data aktuální'!$A$1:$DI$10000,44,0))=0,"",(VLOOKUP($A175,'[1]data aktuální'!$A$1:$DI$10000,44,0)))</f>
        <v/>
      </c>
      <c r="W175" s="60" t="str">
        <f>IF((VLOOKUP($A175,'[1]data aktuální'!$A$1:$DI$10000,45,0))=0,"",(VLOOKUP($A175,'[1]data aktuální'!$A$1:$DI$10000,45,0)))</f>
        <v/>
      </c>
      <c r="X175" s="60" t="str">
        <f>IF((VLOOKUP($A175,'[1]data aktuální'!$A$1:$DI$10000,47,0))=0,"",(VLOOKUP($A175,'[1]data aktuální'!$A$1:$DI$10000,47,0)))</f>
        <v/>
      </c>
      <c r="Y175" s="60" t="str">
        <f>IF((VLOOKUP($A175,'[1]data aktuální'!$A$1:$DI$10000,48,0))=0,"",(VLOOKUP($A175,'[1]data aktuální'!$A$1:$DI$10000,48,0)))</f>
        <v/>
      </c>
      <c r="Z175" s="60" t="str">
        <f>IF((VLOOKUP($A175,'[1]data aktuální'!$A$1:$DI$10000,49,0))=0,"",(VLOOKUP($A175,'[1]data aktuální'!$A$1:$DI$10000,49,0)))</f>
        <v/>
      </c>
      <c r="AA175" s="60" t="str">
        <f>IF((VLOOKUP($A175,'[1]data aktuální'!$A$1:$DI$10000,50,0))=0,"",(VLOOKUP($A175,'[1]data aktuální'!$A$1:$DI$10000,50,0)))</f>
        <v/>
      </c>
      <c r="AB175" s="60" t="str">
        <f>IF((VLOOKUP($A175,'[1]data aktuální'!$A$1:$DI$10000,52,0))=0,"",(VLOOKUP($A175,'[1]data aktuální'!$A$1:$DI$10000,52,0)))</f>
        <v/>
      </c>
      <c r="AC175" s="60" t="str">
        <f>IF((VLOOKUP($A175,'[1]data aktuální'!$A$1:$DI$10000,53,0))=0,"",(VLOOKUP($A175,'[1]data aktuální'!$A$1:$DI$10000,53,0)))</f>
        <v/>
      </c>
      <c r="AD175" s="60" t="str">
        <f>IF((VLOOKUP($A175,'[1]data aktuální'!$A$1:$DI$10000,54,0))=0,"",(VLOOKUP($A175,'[1]data aktuální'!$A$1:$DI$10000,54,0)))</f>
        <v/>
      </c>
      <c r="AE175" s="60" t="str">
        <f>IF((VLOOKUP($A175,'[1]data aktuální'!$A$1:$DI$10000,55,0))=0,"",(VLOOKUP($A175,'[1]data aktuální'!$A$1:$DI$10000,55,0)))</f>
        <v/>
      </c>
      <c r="AF175" s="60" t="str">
        <f>IF((VLOOKUP($A175,'[1]data aktuální'!$A$1:$DI$10000,57,0))=0,"",(VLOOKUP($A175,'[1]data aktuální'!$A$1:$DI$10000,57,0)))</f>
        <v/>
      </c>
      <c r="AG175" s="60" t="str">
        <f>IF((VLOOKUP($A175,'[1]data aktuální'!$A$1:$DI$10000,58,0))=0,"",(VLOOKUP($A175,'[1]data aktuální'!$A$1:$DI$10000,58,0)))</f>
        <v/>
      </c>
      <c r="AH175" s="60" t="str">
        <f>IF((VLOOKUP($A175,'[1]data aktuální'!$A$1:$DI$10000,59,0))=0,"",(VLOOKUP($A175,'[1]data aktuální'!$A$1:$DI$10000,59,0)))</f>
        <v/>
      </c>
      <c r="AI175" s="60" t="str">
        <f>IF((VLOOKUP($A175,'[1]data aktuální'!$A$1:$DI$10000,60,0))=0,"",(VLOOKUP($A175,'[1]data aktuální'!$A$1:$DI$10000,60,0)))</f>
        <v/>
      </c>
      <c r="AJ175" s="60" t="str">
        <f>IF((VLOOKUP($A175,'[1]data aktuální'!$A$1:$DI$10000,62,0))=0,"",(VLOOKUP($A175,'[1]data aktuální'!$A$1:$DI$10000,62,0)))</f>
        <v/>
      </c>
      <c r="AK175" s="60" t="str">
        <f>IF((VLOOKUP($A175,'[1]data aktuální'!$A$1:$DI$10000,63,0))=0,"",(VLOOKUP($A175,'[1]data aktuální'!$A$1:$DI$10000,63,0)))</f>
        <v/>
      </c>
      <c r="AL175" s="60" t="str">
        <f>IF((VLOOKUP($A175,'[1]data aktuální'!$A$1:$DI$10000,64,0))=0,"",(VLOOKUP($A175,'[1]data aktuální'!$A$1:$DI$10000,64,0)))</f>
        <v/>
      </c>
      <c r="AM175" s="60" t="str">
        <f>IF((VLOOKUP($A175,'[1]data aktuální'!$A$1:$DI$10000,65,0))=0,"",(VLOOKUP($A175,'[1]data aktuální'!$A$1:$DI$10000,65,0)))</f>
        <v/>
      </c>
      <c r="AN175" s="56" t="str">
        <f>VLOOKUP(A175,'[1]data aktuální'!$A$2:$DI$10000,113,0)</f>
        <v>do 2,5 tis.m3</v>
      </c>
    </row>
    <row r="176" spans="1:40" s="36" customFormat="1" x14ac:dyDescent="0.25">
      <c r="A176" s="36">
        <v>404</v>
      </c>
      <c r="B176" s="53" t="str">
        <f>(VLOOKUP($A176,'[1]data aktuální'!$A$1:$DI$10000,3,0))</f>
        <v>27824527</v>
      </c>
      <c r="C176" s="55" t="str">
        <f>(VLOOKUP($A176,'[1]data aktuální'!$A$1:$DI$10000,7,0))</f>
        <v>GREEN union s.r.o.</v>
      </c>
      <c r="D176" s="55" t="str">
        <f>IF((VLOOKUP($A176,'[1]data aktuální'!$A$1:$DI$10000,14,0))=0,"",(VLOOKUP($A176,'[1]data aktuální'!$A$1:$DI$10000,14,0)))</f>
        <v>LIGNA union s.r.o.</v>
      </c>
      <c r="E176" s="57">
        <f>(VLOOKUP($A176,'[1]data aktuální'!$A$1:$DI$10000,22,0))</f>
        <v>1350</v>
      </c>
      <c r="F176" s="57">
        <f>(VLOOKUP($A176,'[1]data aktuální'!$A$1:$DI$10000,23,0))</f>
        <v>1600</v>
      </c>
      <c r="G176" s="57">
        <f>(VLOOKUP($A176,'[1]data aktuální'!$A$1:$DI$10000,24,0))</f>
        <v>1700</v>
      </c>
      <c r="H176" s="59">
        <f>IF((VLOOKUP($A176,'[1]data aktuální'!$A$1:$DI$10000,27,0))=0,"",(VLOOKUP($A176,'[1]data aktuální'!$A$1:$DI$10000,27,0)))</f>
        <v>60</v>
      </c>
      <c r="I176" s="59" t="str">
        <f>IF((VLOOKUP($A176,'[1]data aktuální'!$A$1:$DI$10000,28,0))=0,"",(VLOOKUP($A176,'[1]data aktuální'!$A$1:$DI$10000,28,0)))</f>
        <v/>
      </c>
      <c r="J176" s="59" t="str">
        <f>IF((VLOOKUP($A176,'[1]data aktuální'!$A$1:$DI$10000,29,0))=0,"",(VLOOKUP($A176,'[1]data aktuální'!$A$1:$DI$10000,29,0)))</f>
        <v/>
      </c>
      <c r="K176" s="59" t="str">
        <f>IF((VLOOKUP($A176,'[1]data aktuální'!$A$1:$DI$10000,30,0))=0,"",(VLOOKUP($A176,'[1]data aktuální'!$A$1:$DI$10000,30,0)))</f>
        <v/>
      </c>
      <c r="L176" s="59" t="str">
        <f>IF((VLOOKUP($A176,'[1]data aktuální'!$A$1:$DI$10000,32,0))=0,"",(VLOOKUP($A176,'[1]data aktuální'!$A$1:$DI$10000,32,0)))</f>
        <v/>
      </c>
      <c r="M176" s="59" t="str">
        <f>IF((VLOOKUP($A176,'[1]data aktuální'!$A$1:$DI$10000,33,0))=0,"",(VLOOKUP($A176,'[1]data aktuální'!$A$1:$DI$10000,33,0)))</f>
        <v/>
      </c>
      <c r="N176" s="59" t="str">
        <f>IF((VLOOKUP($A176,'[1]data aktuální'!$A$1:$DI$10000,34,0))=0,"",(VLOOKUP($A176,'[1]data aktuální'!$A$1:$DI$10000,34,0)))</f>
        <v/>
      </c>
      <c r="O176" s="59" t="str">
        <f>IF((VLOOKUP($A176,'[1]data aktuální'!$A$1:$DI$10000,35,0))=0,"",(VLOOKUP($A176,'[1]data aktuální'!$A$1:$DI$10000,35,0)))</f>
        <v/>
      </c>
      <c r="P176" s="59" t="str">
        <f>IF((VLOOKUP($A176,'[1]data aktuální'!$A$1:$DI$10000,37,0))=0,"",(VLOOKUP($A176,'[1]data aktuální'!$A$1:$DI$10000,37,0)))</f>
        <v/>
      </c>
      <c r="Q176" s="59" t="str">
        <f>IF((VLOOKUP($A176,'[1]data aktuální'!$A$1:$DI$10000,38,0))=0,"",(VLOOKUP($A176,'[1]data aktuální'!$A$1:$DI$10000,38,0)))</f>
        <v/>
      </c>
      <c r="R176" s="59" t="str">
        <f>IF((VLOOKUP($A176,'[1]data aktuální'!$A$1:$DI$10000,39,0))=0,"",(VLOOKUP($A176,'[1]data aktuální'!$A$1:$DI$10000,39,0)))</f>
        <v/>
      </c>
      <c r="S176" s="59" t="str">
        <f>IF((VLOOKUP($A176,'[1]data aktuální'!$A$1:$DI$10000,40,0))=0,"",(VLOOKUP($A176,'[1]data aktuální'!$A$1:$DI$10000,40,0)))</f>
        <v/>
      </c>
      <c r="T176" s="59" t="str">
        <f>IF((VLOOKUP($A176,'[1]data aktuální'!$A$1:$DI$10000,42,0))=0,"",(VLOOKUP($A176,'[1]data aktuální'!$A$1:$DI$10000,42,0)))</f>
        <v/>
      </c>
      <c r="U176" s="59" t="str">
        <f>IF((VLOOKUP($A176,'[1]data aktuální'!$A$1:$DI$10000,43,0))=0,"",(VLOOKUP($A176,'[1]data aktuální'!$A$1:$DI$10000,43,0)))</f>
        <v/>
      </c>
      <c r="V176" s="59" t="str">
        <f>IF((VLOOKUP($A176,'[1]data aktuální'!$A$1:$DI$10000,44,0))=0,"",(VLOOKUP($A176,'[1]data aktuální'!$A$1:$DI$10000,44,0)))</f>
        <v/>
      </c>
      <c r="W176" s="59" t="str">
        <f>IF((VLOOKUP($A176,'[1]data aktuální'!$A$1:$DI$10000,45,0))=0,"",(VLOOKUP($A176,'[1]data aktuální'!$A$1:$DI$10000,45,0)))</f>
        <v/>
      </c>
      <c r="X176" s="59" t="str">
        <f>IF((VLOOKUP($A176,'[1]data aktuální'!$A$1:$DI$10000,47,0))=0,"",(VLOOKUP($A176,'[1]data aktuální'!$A$1:$DI$10000,47,0)))</f>
        <v/>
      </c>
      <c r="Y176" s="59" t="str">
        <f>IF((VLOOKUP($A176,'[1]data aktuální'!$A$1:$DI$10000,48,0))=0,"",(VLOOKUP($A176,'[1]data aktuální'!$A$1:$DI$10000,48,0)))</f>
        <v/>
      </c>
      <c r="Z176" s="59" t="str">
        <f>IF((VLOOKUP($A176,'[1]data aktuální'!$A$1:$DI$10000,49,0))=0,"",(VLOOKUP($A176,'[1]data aktuální'!$A$1:$DI$10000,49,0)))</f>
        <v/>
      </c>
      <c r="AA176" s="59" t="str">
        <f>IF((VLOOKUP($A176,'[1]data aktuální'!$A$1:$DI$10000,50,0))=0,"",(VLOOKUP($A176,'[1]data aktuální'!$A$1:$DI$10000,50,0)))</f>
        <v/>
      </c>
      <c r="AB176" s="59" t="str">
        <f>IF((VLOOKUP($A176,'[1]data aktuální'!$A$1:$DI$10000,52,0))=0,"",(VLOOKUP($A176,'[1]data aktuální'!$A$1:$DI$10000,52,0)))</f>
        <v/>
      </c>
      <c r="AC176" s="59" t="str">
        <f>IF((VLOOKUP($A176,'[1]data aktuální'!$A$1:$DI$10000,53,0))=0,"",(VLOOKUP($A176,'[1]data aktuální'!$A$1:$DI$10000,53,0)))</f>
        <v/>
      </c>
      <c r="AD176" s="59" t="str">
        <f>IF((VLOOKUP($A176,'[1]data aktuální'!$A$1:$DI$10000,54,0))=0,"",(VLOOKUP($A176,'[1]data aktuální'!$A$1:$DI$10000,54,0)))</f>
        <v/>
      </c>
      <c r="AE176" s="59" t="str">
        <f>IF((VLOOKUP($A176,'[1]data aktuální'!$A$1:$DI$10000,55,0))=0,"",(VLOOKUP($A176,'[1]data aktuální'!$A$1:$DI$10000,55,0)))</f>
        <v/>
      </c>
      <c r="AF176" s="59" t="str">
        <f>IF((VLOOKUP($A176,'[1]data aktuální'!$A$1:$DI$10000,57,0))=0,"",(VLOOKUP($A176,'[1]data aktuální'!$A$1:$DI$10000,57,0)))</f>
        <v/>
      </c>
      <c r="AG176" s="59" t="str">
        <f>IF((VLOOKUP($A176,'[1]data aktuální'!$A$1:$DI$10000,58,0))=0,"",(VLOOKUP($A176,'[1]data aktuální'!$A$1:$DI$10000,58,0)))</f>
        <v/>
      </c>
      <c r="AH176" s="59" t="str">
        <f>IF((VLOOKUP($A176,'[1]data aktuální'!$A$1:$DI$10000,59,0))=0,"",(VLOOKUP($A176,'[1]data aktuální'!$A$1:$DI$10000,59,0)))</f>
        <v/>
      </c>
      <c r="AI176" s="59">
        <f>IF((VLOOKUP($A176,'[1]data aktuální'!$A$1:$DI$10000,60,0))=0,"",(VLOOKUP($A176,'[1]data aktuální'!$A$1:$DI$10000,60,0)))</f>
        <v>15</v>
      </c>
      <c r="AJ176" s="59" t="str">
        <f>IF((VLOOKUP($A176,'[1]data aktuální'!$A$1:$DI$10000,62,0))=0,"",(VLOOKUP($A176,'[1]data aktuální'!$A$1:$DI$10000,62,0)))</f>
        <v/>
      </c>
      <c r="AK176" s="59" t="str">
        <f>IF((VLOOKUP($A176,'[1]data aktuální'!$A$1:$DI$10000,63,0))=0,"",(VLOOKUP($A176,'[1]data aktuální'!$A$1:$DI$10000,63,0)))</f>
        <v/>
      </c>
      <c r="AL176" s="59" t="str">
        <f>IF((VLOOKUP($A176,'[1]data aktuální'!$A$1:$DI$10000,64,0))=0,"",(VLOOKUP($A176,'[1]data aktuální'!$A$1:$DI$10000,64,0)))</f>
        <v/>
      </c>
      <c r="AM176" s="59">
        <f>IF((VLOOKUP($A176,'[1]data aktuální'!$A$1:$DI$10000,65,0))=0,"",(VLOOKUP($A176,'[1]data aktuální'!$A$1:$DI$10000,65,0)))</f>
        <v>25</v>
      </c>
      <c r="AN176" s="55" t="str">
        <f>VLOOKUP(A176,'[1]data aktuální'!$A$2:$DI$10000,113,0)</f>
        <v>do 2,5 tis.m3</v>
      </c>
    </row>
    <row r="177" spans="1:40" x14ac:dyDescent="0.25">
      <c r="A177" s="74">
        <v>212</v>
      </c>
      <c r="B177" s="54" t="str">
        <f>(VLOOKUP($A177,'[1]data aktuální'!$A$1:$DI$10000,3,0))</f>
        <v>47354283</v>
      </c>
      <c r="C177" s="56" t="str">
        <f>(VLOOKUP($A177,'[1]data aktuální'!$A$1:$DI$10000,7,0))</f>
        <v>Marek Rakušan</v>
      </c>
      <c r="D177" s="56" t="str">
        <f>IF((VLOOKUP($A177,'[1]data aktuální'!$A$1:$DI$10000,14,0))=0,"",(VLOOKUP($A177,'[1]data aktuální'!$A$1:$DI$10000,14,0)))</f>
        <v/>
      </c>
      <c r="E177" s="58">
        <f>(VLOOKUP($A177,'[1]data aktuální'!$A$1:$DI$10000,22,0))</f>
        <v>1650</v>
      </c>
      <c r="F177" s="58">
        <f>(VLOOKUP($A177,'[1]data aktuální'!$A$1:$DI$10000,23,0))</f>
        <v>1500</v>
      </c>
      <c r="G177" s="58">
        <f>(VLOOKUP($A177,'[1]data aktuální'!$A$1:$DI$10000,24,0))</f>
        <v>1695</v>
      </c>
      <c r="H177" s="60" t="str">
        <f>IF((VLOOKUP($A177,'[1]data aktuální'!$A$1:$DI$10000,27,0))=0,"",(VLOOKUP($A177,'[1]data aktuální'!$A$1:$DI$10000,27,0)))</f>
        <v/>
      </c>
      <c r="I177" s="60" t="str">
        <f>IF((VLOOKUP($A177,'[1]data aktuální'!$A$1:$DI$10000,28,0))=0,"",(VLOOKUP($A177,'[1]data aktuální'!$A$1:$DI$10000,28,0)))</f>
        <v/>
      </c>
      <c r="J177" s="60" t="str">
        <f>IF((VLOOKUP($A177,'[1]data aktuální'!$A$1:$DI$10000,29,0))=0,"",(VLOOKUP($A177,'[1]data aktuální'!$A$1:$DI$10000,29,0)))</f>
        <v/>
      </c>
      <c r="K177" s="60" t="str">
        <f>IF((VLOOKUP($A177,'[1]data aktuální'!$A$1:$DI$10000,30,0))=0,"",(VLOOKUP($A177,'[1]data aktuální'!$A$1:$DI$10000,30,0)))</f>
        <v/>
      </c>
      <c r="L177" s="60" t="str">
        <f>IF((VLOOKUP($A177,'[1]data aktuální'!$A$1:$DI$10000,32,0))=0,"",(VLOOKUP($A177,'[1]data aktuální'!$A$1:$DI$10000,32,0)))</f>
        <v/>
      </c>
      <c r="M177" s="60" t="str">
        <f>IF((VLOOKUP($A177,'[1]data aktuální'!$A$1:$DI$10000,33,0))=0,"",(VLOOKUP($A177,'[1]data aktuální'!$A$1:$DI$10000,33,0)))</f>
        <v/>
      </c>
      <c r="N177" s="60" t="str">
        <f>IF((VLOOKUP($A177,'[1]data aktuální'!$A$1:$DI$10000,34,0))=0,"",(VLOOKUP($A177,'[1]data aktuální'!$A$1:$DI$10000,34,0)))</f>
        <v/>
      </c>
      <c r="O177" s="60" t="str">
        <f>IF((VLOOKUP($A177,'[1]data aktuální'!$A$1:$DI$10000,35,0))=0,"",(VLOOKUP($A177,'[1]data aktuální'!$A$1:$DI$10000,35,0)))</f>
        <v/>
      </c>
      <c r="P177" s="60">
        <f>IF((VLOOKUP($A177,'[1]data aktuální'!$A$1:$DI$10000,37,0))=0,"",(VLOOKUP($A177,'[1]data aktuální'!$A$1:$DI$10000,37,0)))</f>
        <v>5</v>
      </c>
      <c r="Q177" s="60">
        <f>IF((VLOOKUP($A177,'[1]data aktuální'!$A$1:$DI$10000,38,0))=0,"",(VLOOKUP($A177,'[1]data aktuální'!$A$1:$DI$10000,38,0)))</f>
        <v>5</v>
      </c>
      <c r="R177" s="60" t="str">
        <f>IF((VLOOKUP($A177,'[1]data aktuální'!$A$1:$DI$10000,39,0))=0,"",(VLOOKUP($A177,'[1]data aktuální'!$A$1:$DI$10000,39,0)))</f>
        <v/>
      </c>
      <c r="S177" s="60" t="str">
        <f>IF((VLOOKUP($A177,'[1]data aktuální'!$A$1:$DI$10000,40,0))=0,"",(VLOOKUP($A177,'[1]data aktuální'!$A$1:$DI$10000,40,0)))</f>
        <v/>
      </c>
      <c r="T177" s="60" t="str">
        <f>IF((VLOOKUP($A177,'[1]data aktuální'!$A$1:$DI$10000,42,0))=0,"",(VLOOKUP($A177,'[1]data aktuální'!$A$1:$DI$10000,42,0)))</f>
        <v/>
      </c>
      <c r="U177" s="60" t="str">
        <f>IF((VLOOKUP($A177,'[1]data aktuální'!$A$1:$DI$10000,43,0))=0,"",(VLOOKUP($A177,'[1]data aktuální'!$A$1:$DI$10000,43,0)))</f>
        <v/>
      </c>
      <c r="V177" s="60" t="str">
        <f>IF((VLOOKUP($A177,'[1]data aktuální'!$A$1:$DI$10000,44,0))=0,"",(VLOOKUP($A177,'[1]data aktuální'!$A$1:$DI$10000,44,0)))</f>
        <v/>
      </c>
      <c r="W177" s="60" t="str">
        <f>IF((VLOOKUP($A177,'[1]data aktuální'!$A$1:$DI$10000,45,0))=0,"",(VLOOKUP($A177,'[1]data aktuální'!$A$1:$DI$10000,45,0)))</f>
        <v/>
      </c>
      <c r="X177" s="60">
        <f>IF((VLOOKUP($A177,'[1]data aktuální'!$A$1:$DI$10000,47,0))=0,"",(VLOOKUP($A177,'[1]data aktuální'!$A$1:$DI$10000,47,0)))</f>
        <v>10</v>
      </c>
      <c r="Y177" s="60">
        <f>IF((VLOOKUP($A177,'[1]data aktuální'!$A$1:$DI$10000,48,0))=0,"",(VLOOKUP($A177,'[1]data aktuální'!$A$1:$DI$10000,48,0)))</f>
        <v>10</v>
      </c>
      <c r="Z177" s="60" t="str">
        <f>IF((VLOOKUP($A177,'[1]data aktuální'!$A$1:$DI$10000,49,0))=0,"",(VLOOKUP($A177,'[1]data aktuální'!$A$1:$DI$10000,49,0)))</f>
        <v/>
      </c>
      <c r="AA177" s="60" t="str">
        <f>IF((VLOOKUP($A177,'[1]data aktuální'!$A$1:$DI$10000,50,0))=0,"",(VLOOKUP($A177,'[1]data aktuální'!$A$1:$DI$10000,50,0)))</f>
        <v/>
      </c>
      <c r="AB177" s="60" t="str">
        <f>IF((VLOOKUP($A177,'[1]data aktuální'!$A$1:$DI$10000,52,0))=0,"",(VLOOKUP($A177,'[1]data aktuální'!$A$1:$DI$10000,52,0)))</f>
        <v/>
      </c>
      <c r="AC177" s="60" t="str">
        <f>IF((VLOOKUP($A177,'[1]data aktuální'!$A$1:$DI$10000,53,0))=0,"",(VLOOKUP($A177,'[1]data aktuální'!$A$1:$DI$10000,53,0)))</f>
        <v/>
      </c>
      <c r="AD177" s="60" t="str">
        <f>IF((VLOOKUP($A177,'[1]data aktuální'!$A$1:$DI$10000,54,0))=0,"",(VLOOKUP($A177,'[1]data aktuální'!$A$1:$DI$10000,54,0)))</f>
        <v/>
      </c>
      <c r="AE177" s="60" t="str">
        <f>IF((VLOOKUP($A177,'[1]data aktuální'!$A$1:$DI$10000,55,0))=0,"",(VLOOKUP($A177,'[1]data aktuální'!$A$1:$DI$10000,55,0)))</f>
        <v/>
      </c>
      <c r="AF177" s="60" t="str">
        <f>IF((VLOOKUP($A177,'[1]data aktuální'!$A$1:$DI$10000,57,0))=0,"",(VLOOKUP($A177,'[1]data aktuální'!$A$1:$DI$10000,57,0)))</f>
        <v/>
      </c>
      <c r="AG177" s="60" t="str">
        <f>IF((VLOOKUP($A177,'[1]data aktuální'!$A$1:$DI$10000,58,0))=0,"",(VLOOKUP($A177,'[1]data aktuální'!$A$1:$DI$10000,58,0)))</f>
        <v/>
      </c>
      <c r="AH177" s="60" t="str">
        <f>IF((VLOOKUP($A177,'[1]data aktuální'!$A$1:$DI$10000,59,0))=0,"",(VLOOKUP($A177,'[1]data aktuální'!$A$1:$DI$10000,59,0)))</f>
        <v/>
      </c>
      <c r="AI177" s="60" t="str">
        <f>IF((VLOOKUP($A177,'[1]data aktuální'!$A$1:$DI$10000,60,0))=0,"",(VLOOKUP($A177,'[1]data aktuální'!$A$1:$DI$10000,60,0)))</f>
        <v/>
      </c>
      <c r="AJ177" s="60">
        <f>IF((VLOOKUP($A177,'[1]data aktuální'!$A$1:$DI$10000,62,0))=0,"",(VLOOKUP($A177,'[1]data aktuální'!$A$1:$DI$10000,62,0)))</f>
        <v>35</v>
      </c>
      <c r="AK177" s="60">
        <f>IF((VLOOKUP($A177,'[1]data aktuální'!$A$1:$DI$10000,63,0))=0,"",(VLOOKUP($A177,'[1]data aktuální'!$A$1:$DI$10000,63,0)))</f>
        <v>35</v>
      </c>
      <c r="AL177" s="60" t="str">
        <f>IF((VLOOKUP($A177,'[1]data aktuální'!$A$1:$DI$10000,64,0))=0,"",(VLOOKUP($A177,'[1]data aktuální'!$A$1:$DI$10000,64,0)))</f>
        <v/>
      </c>
      <c r="AM177" s="60" t="str">
        <f>IF((VLOOKUP($A177,'[1]data aktuální'!$A$1:$DI$10000,65,0))=0,"",(VLOOKUP($A177,'[1]data aktuální'!$A$1:$DI$10000,65,0)))</f>
        <v/>
      </c>
      <c r="AN177" s="56" t="str">
        <f>VLOOKUP(A177,'[1]data aktuální'!$A$2:$DI$10000,113,0)</f>
        <v>do 2,5 tis.m3</v>
      </c>
    </row>
    <row r="178" spans="1:40" s="36" customFormat="1" x14ac:dyDescent="0.25">
      <c r="A178" s="36">
        <v>154</v>
      </c>
      <c r="B178" s="53" t="str">
        <f>(VLOOKUP($A178,'[1]data aktuální'!$A$1:$DI$10000,3,0))</f>
        <v>12703338</v>
      </c>
      <c r="C178" s="55" t="str">
        <f>(VLOOKUP($A178,'[1]data aktuální'!$A$1:$DI$10000,7,0))</f>
        <v>Peter Filoviat</v>
      </c>
      <c r="D178" s="55" t="str">
        <f>IF((VLOOKUP($A178,'[1]data aktuální'!$A$1:$DI$10000,14,0))=0,"",(VLOOKUP($A178,'[1]data aktuální'!$A$1:$DI$10000,14,0)))</f>
        <v>Pila Hvozdec s.r.o.</v>
      </c>
      <c r="E178" s="57">
        <f>(VLOOKUP($A178,'[1]data aktuální'!$A$1:$DI$10000,22,0))</f>
        <v>1690</v>
      </c>
      <c r="F178" s="57">
        <f>(VLOOKUP($A178,'[1]data aktuální'!$A$1:$DI$10000,23,0))</f>
        <v>1720</v>
      </c>
      <c r="G178" s="57">
        <f>(VLOOKUP($A178,'[1]data aktuální'!$A$1:$DI$10000,24,0))</f>
        <v>1650</v>
      </c>
      <c r="H178" s="59">
        <f>IF((VLOOKUP($A178,'[1]data aktuální'!$A$1:$DI$10000,27,0))=0,"",(VLOOKUP($A178,'[1]data aktuální'!$A$1:$DI$10000,27,0)))</f>
        <v>10</v>
      </c>
      <c r="I178" s="59">
        <f>IF((VLOOKUP($A178,'[1]data aktuální'!$A$1:$DI$10000,28,0))=0,"",(VLOOKUP($A178,'[1]data aktuální'!$A$1:$DI$10000,28,0)))</f>
        <v>8</v>
      </c>
      <c r="J178" s="59">
        <f>IF((VLOOKUP($A178,'[1]data aktuální'!$A$1:$DI$10000,29,0))=0,"",(VLOOKUP($A178,'[1]data aktuální'!$A$1:$DI$10000,29,0)))</f>
        <v>30</v>
      </c>
      <c r="K178" s="59">
        <f>IF((VLOOKUP($A178,'[1]data aktuální'!$A$1:$DI$10000,30,0))=0,"",(VLOOKUP($A178,'[1]data aktuální'!$A$1:$DI$10000,30,0)))</f>
        <v>10</v>
      </c>
      <c r="L178" s="59">
        <f>IF((VLOOKUP($A178,'[1]data aktuální'!$A$1:$DI$10000,32,0))=0,"",(VLOOKUP($A178,'[1]data aktuální'!$A$1:$DI$10000,32,0)))</f>
        <v>10</v>
      </c>
      <c r="M178" s="59">
        <f>IF((VLOOKUP($A178,'[1]data aktuální'!$A$1:$DI$10000,33,0))=0,"",(VLOOKUP($A178,'[1]data aktuální'!$A$1:$DI$10000,33,0)))</f>
        <v>10</v>
      </c>
      <c r="N178" s="59">
        <f>IF((VLOOKUP($A178,'[1]data aktuální'!$A$1:$DI$10000,34,0))=0,"",(VLOOKUP($A178,'[1]data aktuální'!$A$1:$DI$10000,34,0)))</f>
        <v>5</v>
      </c>
      <c r="O178" s="59" t="str">
        <f>IF((VLOOKUP($A178,'[1]data aktuální'!$A$1:$DI$10000,35,0))=0,"",(VLOOKUP($A178,'[1]data aktuální'!$A$1:$DI$10000,35,0)))</f>
        <v/>
      </c>
      <c r="P178" s="59">
        <f>IF((VLOOKUP($A178,'[1]data aktuální'!$A$1:$DI$10000,37,0))=0,"",(VLOOKUP($A178,'[1]data aktuální'!$A$1:$DI$10000,37,0)))</f>
        <v>5</v>
      </c>
      <c r="Q178" s="59">
        <f>IF((VLOOKUP($A178,'[1]data aktuální'!$A$1:$DI$10000,38,0))=0,"",(VLOOKUP($A178,'[1]data aktuální'!$A$1:$DI$10000,38,0)))</f>
        <v>5</v>
      </c>
      <c r="R178" s="59" t="str">
        <f>IF((VLOOKUP($A178,'[1]data aktuální'!$A$1:$DI$10000,39,0))=0,"",(VLOOKUP($A178,'[1]data aktuální'!$A$1:$DI$10000,39,0)))</f>
        <v/>
      </c>
      <c r="S178" s="59">
        <f>IF((VLOOKUP($A178,'[1]data aktuální'!$A$1:$DI$10000,40,0))=0,"",(VLOOKUP($A178,'[1]data aktuální'!$A$1:$DI$10000,40,0)))</f>
        <v>2</v>
      </c>
      <c r="T178" s="59">
        <f>IF((VLOOKUP($A178,'[1]data aktuální'!$A$1:$DI$10000,42,0))=0,"",(VLOOKUP($A178,'[1]data aktuální'!$A$1:$DI$10000,42,0)))</f>
        <v>1</v>
      </c>
      <c r="U178" s="59" t="str">
        <f>IF((VLOOKUP($A178,'[1]data aktuální'!$A$1:$DI$10000,43,0))=0,"",(VLOOKUP($A178,'[1]data aktuální'!$A$1:$DI$10000,43,0)))</f>
        <v/>
      </c>
      <c r="V178" s="59" t="str">
        <f>IF((VLOOKUP($A178,'[1]data aktuální'!$A$1:$DI$10000,44,0))=0,"",(VLOOKUP($A178,'[1]data aktuální'!$A$1:$DI$10000,44,0)))</f>
        <v/>
      </c>
      <c r="W178" s="59">
        <f>IF((VLOOKUP($A178,'[1]data aktuální'!$A$1:$DI$10000,45,0))=0,"",(VLOOKUP($A178,'[1]data aktuální'!$A$1:$DI$10000,45,0)))</f>
        <v>1</v>
      </c>
      <c r="X178" s="59">
        <f>IF((VLOOKUP($A178,'[1]data aktuální'!$A$1:$DI$10000,47,0))=0,"",(VLOOKUP($A178,'[1]data aktuální'!$A$1:$DI$10000,47,0)))</f>
        <v>2</v>
      </c>
      <c r="Y178" s="59" t="str">
        <f>IF((VLOOKUP($A178,'[1]data aktuální'!$A$1:$DI$10000,48,0))=0,"",(VLOOKUP($A178,'[1]data aktuální'!$A$1:$DI$10000,48,0)))</f>
        <v/>
      </c>
      <c r="Z178" s="59" t="str">
        <f>IF((VLOOKUP($A178,'[1]data aktuální'!$A$1:$DI$10000,49,0))=0,"",(VLOOKUP($A178,'[1]data aktuální'!$A$1:$DI$10000,49,0)))</f>
        <v/>
      </c>
      <c r="AA178" s="59">
        <f>IF((VLOOKUP($A178,'[1]data aktuální'!$A$1:$DI$10000,50,0))=0,"",(VLOOKUP($A178,'[1]data aktuální'!$A$1:$DI$10000,50,0)))</f>
        <v>1</v>
      </c>
      <c r="AB178" s="59" t="str">
        <f>IF((VLOOKUP($A178,'[1]data aktuální'!$A$1:$DI$10000,52,0))=0,"",(VLOOKUP($A178,'[1]data aktuální'!$A$1:$DI$10000,52,0)))</f>
        <v/>
      </c>
      <c r="AC178" s="59" t="str">
        <f>IF((VLOOKUP($A178,'[1]data aktuální'!$A$1:$DI$10000,53,0))=0,"",(VLOOKUP($A178,'[1]data aktuální'!$A$1:$DI$10000,53,0)))</f>
        <v/>
      </c>
      <c r="AD178" s="59" t="str">
        <f>IF((VLOOKUP($A178,'[1]data aktuální'!$A$1:$DI$10000,54,0))=0,"",(VLOOKUP($A178,'[1]data aktuální'!$A$1:$DI$10000,54,0)))</f>
        <v/>
      </c>
      <c r="AE178" s="59" t="str">
        <f>IF((VLOOKUP($A178,'[1]data aktuální'!$A$1:$DI$10000,55,0))=0,"",(VLOOKUP($A178,'[1]data aktuální'!$A$1:$DI$10000,55,0)))</f>
        <v/>
      </c>
      <c r="AF178" s="59" t="str">
        <f>IF((VLOOKUP($A178,'[1]data aktuální'!$A$1:$DI$10000,57,0))=0,"",(VLOOKUP($A178,'[1]data aktuální'!$A$1:$DI$10000,57,0)))</f>
        <v/>
      </c>
      <c r="AG178" s="59" t="str">
        <f>IF((VLOOKUP($A178,'[1]data aktuální'!$A$1:$DI$10000,58,0))=0,"",(VLOOKUP($A178,'[1]data aktuální'!$A$1:$DI$10000,58,0)))</f>
        <v/>
      </c>
      <c r="AH178" s="59" t="str">
        <f>IF((VLOOKUP($A178,'[1]data aktuální'!$A$1:$DI$10000,59,0))=0,"",(VLOOKUP($A178,'[1]data aktuální'!$A$1:$DI$10000,59,0)))</f>
        <v/>
      </c>
      <c r="AI178" s="59" t="str">
        <f>IF((VLOOKUP($A178,'[1]data aktuální'!$A$1:$DI$10000,60,0))=0,"",(VLOOKUP($A178,'[1]data aktuální'!$A$1:$DI$10000,60,0)))</f>
        <v/>
      </c>
      <c r="AJ178" s="59" t="str">
        <f>IF((VLOOKUP($A178,'[1]data aktuální'!$A$1:$DI$10000,62,0))=0,"",(VLOOKUP($A178,'[1]data aktuální'!$A$1:$DI$10000,62,0)))</f>
        <v/>
      </c>
      <c r="AK178" s="59" t="str">
        <f>IF((VLOOKUP($A178,'[1]data aktuální'!$A$1:$DI$10000,63,0))=0,"",(VLOOKUP($A178,'[1]data aktuální'!$A$1:$DI$10000,63,0)))</f>
        <v/>
      </c>
      <c r="AL178" s="59" t="str">
        <f>IF((VLOOKUP($A178,'[1]data aktuální'!$A$1:$DI$10000,64,0))=0,"",(VLOOKUP($A178,'[1]data aktuální'!$A$1:$DI$10000,64,0)))</f>
        <v/>
      </c>
      <c r="AM178" s="59" t="str">
        <f>IF((VLOOKUP($A178,'[1]data aktuální'!$A$1:$DI$10000,65,0))=0,"",(VLOOKUP($A178,'[1]data aktuální'!$A$1:$DI$10000,65,0)))</f>
        <v/>
      </c>
      <c r="AN178" s="55" t="str">
        <f>VLOOKUP(A178,'[1]data aktuální'!$A$2:$DI$10000,113,0)</f>
        <v>do 2,5 tis.m3</v>
      </c>
    </row>
    <row r="179" spans="1:40" x14ac:dyDescent="0.25">
      <c r="A179">
        <v>149</v>
      </c>
      <c r="B179" s="54" t="str">
        <f>(VLOOKUP($A179,'[1]data aktuální'!$A$1:$DI$10000,3,0))</f>
        <v>64653412</v>
      </c>
      <c r="C179" s="56" t="str">
        <f>(VLOOKUP($A179,'[1]data aktuální'!$A$1:$DI$10000,7,0))</f>
        <v>PILA Františkov nad Ploučnicí s.r.o.</v>
      </c>
      <c r="D179" s="56" t="str">
        <f>IF((VLOOKUP($A179,'[1]data aktuální'!$A$1:$DI$10000,14,0))=0,"",(VLOOKUP($A179,'[1]data aktuální'!$A$1:$DI$10000,14,0)))</f>
        <v/>
      </c>
      <c r="E179" s="58">
        <f>(VLOOKUP($A179,'[1]data aktuální'!$A$1:$DI$10000,22,0))</f>
        <v>3010</v>
      </c>
      <c r="F179" s="58">
        <f>(VLOOKUP($A179,'[1]data aktuální'!$A$1:$DI$10000,23,0))</f>
        <v>2456</v>
      </c>
      <c r="G179" s="58">
        <f>(VLOOKUP($A179,'[1]data aktuální'!$A$1:$DI$10000,24,0))</f>
        <v>1557</v>
      </c>
      <c r="H179" s="60">
        <f>IF((VLOOKUP($A179,'[1]data aktuální'!$A$1:$DI$10000,27,0))=0,"",(VLOOKUP($A179,'[1]data aktuální'!$A$1:$DI$10000,27,0)))</f>
        <v>5</v>
      </c>
      <c r="I179" s="60">
        <f>IF((VLOOKUP($A179,'[1]data aktuální'!$A$1:$DI$10000,28,0))=0,"",(VLOOKUP($A179,'[1]data aktuální'!$A$1:$DI$10000,28,0)))</f>
        <v>10</v>
      </c>
      <c r="J179" s="60">
        <f>IF((VLOOKUP($A179,'[1]data aktuální'!$A$1:$DI$10000,29,0))=0,"",(VLOOKUP($A179,'[1]data aktuální'!$A$1:$DI$10000,29,0)))</f>
        <v>10</v>
      </c>
      <c r="K179" s="60" t="str">
        <f>IF((VLOOKUP($A179,'[1]data aktuální'!$A$1:$DI$10000,30,0))=0,"",(VLOOKUP($A179,'[1]data aktuální'!$A$1:$DI$10000,30,0)))</f>
        <v/>
      </c>
      <c r="L179" s="60" t="str">
        <f>IF((VLOOKUP($A179,'[1]data aktuální'!$A$1:$DI$10000,32,0))=0,"",(VLOOKUP($A179,'[1]data aktuální'!$A$1:$DI$10000,32,0)))</f>
        <v/>
      </c>
      <c r="M179" s="60" t="str">
        <f>IF((VLOOKUP($A179,'[1]data aktuální'!$A$1:$DI$10000,33,0))=0,"",(VLOOKUP($A179,'[1]data aktuální'!$A$1:$DI$10000,33,0)))</f>
        <v/>
      </c>
      <c r="N179" s="60" t="str">
        <f>IF((VLOOKUP($A179,'[1]data aktuální'!$A$1:$DI$10000,34,0))=0,"",(VLOOKUP($A179,'[1]data aktuální'!$A$1:$DI$10000,34,0)))</f>
        <v/>
      </c>
      <c r="O179" s="60" t="str">
        <f>IF((VLOOKUP($A179,'[1]data aktuální'!$A$1:$DI$10000,35,0))=0,"",(VLOOKUP($A179,'[1]data aktuální'!$A$1:$DI$10000,35,0)))</f>
        <v/>
      </c>
      <c r="P179" s="60" t="str">
        <f>IF((VLOOKUP($A179,'[1]data aktuální'!$A$1:$DI$10000,37,0))=0,"",(VLOOKUP($A179,'[1]data aktuální'!$A$1:$DI$10000,37,0)))</f>
        <v/>
      </c>
      <c r="Q179" s="60" t="str">
        <f>IF((VLOOKUP($A179,'[1]data aktuální'!$A$1:$DI$10000,38,0))=0,"",(VLOOKUP($A179,'[1]data aktuální'!$A$1:$DI$10000,38,0)))</f>
        <v/>
      </c>
      <c r="R179" s="60" t="str">
        <f>IF((VLOOKUP($A179,'[1]data aktuální'!$A$1:$DI$10000,39,0))=0,"",(VLOOKUP($A179,'[1]data aktuální'!$A$1:$DI$10000,39,0)))</f>
        <v/>
      </c>
      <c r="S179" s="60" t="str">
        <f>IF((VLOOKUP($A179,'[1]data aktuální'!$A$1:$DI$10000,40,0))=0,"",(VLOOKUP($A179,'[1]data aktuální'!$A$1:$DI$10000,40,0)))</f>
        <v/>
      </c>
      <c r="T179" s="60" t="str">
        <f>IF((VLOOKUP($A179,'[1]data aktuální'!$A$1:$DI$10000,42,0))=0,"",(VLOOKUP($A179,'[1]data aktuální'!$A$1:$DI$10000,42,0)))</f>
        <v/>
      </c>
      <c r="U179" s="60">
        <f>IF((VLOOKUP($A179,'[1]data aktuální'!$A$1:$DI$10000,43,0))=0,"",(VLOOKUP($A179,'[1]data aktuální'!$A$1:$DI$10000,43,0)))</f>
        <v>5</v>
      </c>
      <c r="V179" s="60" t="str">
        <f>IF((VLOOKUP($A179,'[1]data aktuální'!$A$1:$DI$10000,44,0))=0,"",(VLOOKUP($A179,'[1]data aktuální'!$A$1:$DI$10000,44,0)))</f>
        <v/>
      </c>
      <c r="W179" s="60" t="str">
        <f>IF((VLOOKUP($A179,'[1]data aktuální'!$A$1:$DI$10000,45,0))=0,"",(VLOOKUP($A179,'[1]data aktuální'!$A$1:$DI$10000,45,0)))</f>
        <v/>
      </c>
      <c r="X179" s="60" t="str">
        <f>IF((VLOOKUP($A179,'[1]data aktuální'!$A$1:$DI$10000,47,0))=0,"",(VLOOKUP($A179,'[1]data aktuální'!$A$1:$DI$10000,47,0)))</f>
        <v/>
      </c>
      <c r="Y179" s="60" t="str">
        <f>IF((VLOOKUP($A179,'[1]data aktuální'!$A$1:$DI$10000,48,0))=0,"",(VLOOKUP($A179,'[1]data aktuální'!$A$1:$DI$10000,48,0)))</f>
        <v/>
      </c>
      <c r="Z179" s="60" t="str">
        <f>IF((VLOOKUP($A179,'[1]data aktuální'!$A$1:$DI$10000,49,0))=0,"",(VLOOKUP($A179,'[1]data aktuální'!$A$1:$DI$10000,49,0)))</f>
        <v/>
      </c>
      <c r="AA179" s="60" t="str">
        <f>IF((VLOOKUP($A179,'[1]data aktuální'!$A$1:$DI$10000,50,0))=0,"",(VLOOKUP($A179,'[1]data aktuální'!$A$1:$DI$10000,50,0)))</f>
        <v/>
      </c>
      <c r="AB179" s="60" t="str">
        <f>IF((VLOOKUP($A179,'[1]data aktuální'!$A$1:$DI$10000,52,0))=0,"",(VLOOKUP($A179,'[1]data aktuální'!$A$1:$DI$10000,52,0)))</f>
        <v/>
      </c>
      <c r="AC179" s="60" t="str">
        <f>IF((VLOOKUP($A179,'[1]data aktuální'!$A$1:$DI$10000,53,0))=0,"",(VLOOKUP($A179,'[1]data aktuální'!$A$1:$DI$10000,53,0)))</f>
        <v/>
      </c>
      <c r="AD179" s="60" t="str">
        <f>IF((VLOOKUP($A179,'[1]data aktuální'!$A$1:$DI$10000,54,0))=0,"",(VLOOKUP($A179,'[1]data aktuální'!$A$1:$DI$10000,54,0)))</f>
        <v/>
      </c>
      <c r="AE179" s="60" t="str">
        <f>IF((VLOOKUP($A179,'[1]data aktuální'!$A$1:$DI$10000,55,0))=0,"",(VLOOKUP($A179,'[1]data aktuální'!$A$1:$DI$10000,55,0)))</f>
        <v/>
      </c>
      <c r="AF179" s="60" t="str">
        <f>IF((VLOOKUP($A179,'[1]data aktuální'!$A$1:$DI$10000,57,0))=0,"",(VLOOKUP($A179,'[1]data aktuální'!$A$1:$DI$10000,57,0)))</f>
        <v/>
      </c>
      <c r="AG179" s="60">
        <f>IF((VLOOKUP($A179,'[1]data aktuální'!$A$1:$DI$10000,58,0))=0,"",(VLOOKUP($A179,'[1]data aktuální'!$A$1:$DI$10000,58,0)))</f>
        <v>70</v>
      </c>
      <c r="AH179" s="60" t="str">
        <f>IF((VLOOKUP($A179,'[1]data aktuální'!$A$1:$DI$10000,59,0))=0,"",(VLOOKUP($A179,'[1]data aktuální'!$A$1:$DI$10000,59,0)))</f>
        <v/>
      </c>
      <c r="AI179" s="60" t="str">
        <f>IF((VLOOKUP($A179,'[1]data aktuální'!$A$1:$DI$10000,60,0))=0,"",(VLOOKUP($A179,'[1]data aktuální'!$A$1:$DI$10000,60,0)))</f>
        <v/>
      </c>
      <c r="AJ179" s="60" t="str">
        <f>IF((VLOOKUP($A179,'[1]data aktuální'!$A$1:$DI$10000,62,0))=0,"",(VLOOKUP($A179,'[1]data aktuální'!$A$1:$DI$10000,62,0)))</f>
        <v/>
      </c>
      <c r="AK179" s="60" t="str">
        <f>IF((VLOOKUP($A179,'[1]data aktuální'!$A$1:$DI$10000,63,0))=0,"",(VLOOKUP($A179,'[1]data aktuální'!$A$1:$DI$10000,63,0)))</f>
        <v/>
      </c>
      <c r="AL179" s="60" t="str">
        <f>IF((VLOOKUP($A179,'[1]data aktuální'!$A$1:$DI$10000,64,0))=0,"",(VLOOKUP($A179,'[1]data aktuální'!$A$1:$DI$10000,64,0)))</f>
        <v/>
      </c>
      <c r="AM179" s="60" t="str">
        <f>IF((VLOOKUP($A179,'[1]data aktuální'!$A$1:$DI$10000,65,0))=0,"",(VLOOKUP($A179,'[1]data aktuální'!$A$1:$DI$10000,65,0)))</f>
        <v/>
      </c>
      <c r="AN179" s="56" t="str">
        <f>VLOOKUP(A179,'[1]data aktuální'!$A$2:$DI$10000,113,0)</f>
        <v>do 2,5 tis.m3</v>
      </c>
    </row>
    <row r="180" spans="1:40" s="36" customFormat="1" x14ac:dyDescent="0.25">
      <c r="A180" s="36">
        <v>423</v>
      </c>
      <c r="B180" s="53" t="str">
        <f>(VLOOKUP($A180,'[1]data aktuální'!$A$1:$DI$10000,3,0))</f>
        <v>25874373</v>
      </c>
      <c r="C180" s="55" t="str">
        <f>(VLOOKUP($A180,'[1]data aktuální'!$A$1:$DI$10000,7,0))</f>
        <v>Beneš Bohuňovice spol. s r. o.</v>
      </c>
      <c r="D180" s="55" t="str">
        <f>IF((VLOOKUP($A180,'[1]data aktuální'!$A$1:$DI$10000,14,0))=0,"",(VLOOKUP($A180,'[1]data aktuální'!$A$1:$DI$10000,14,0)))</f>
        <v/>
      </c>
      <c r="E180" s="57">
        <f>(VLOOKUP($A180,'[1]data aktuální'!$A$1:$DI$10000,22,0))</f>
        <v>2350</v>
      </c>
      <c r="F180" s="57">
        <f>(VLOOKUP($A180,'[1]data aktuální'!$A$1:$DI$10000,23,0))</f>
        <v>1783</v>
      </c>
      <c r="G180" s="57">
        <f>(VLOOKUP($A180,'[1]data aktuální'!$A$1:$DI$10000,24,0))</f>
        <v>1555</v>
      </c>
      <c r="H180" s="59" t="str">
        <f>IF((VLOOKUP($A180,'[1]data aktuální'!$A$1:$DI$10000,27,0))=0,"",(VLOOKUP($A180,'[1]data aktuální'!$A$1:$DI$10000,27,0)))</f>
        <v/>
      </c>
      <c r="I180" s="59" t="str">
        <f>IF((VLOOKUP($A180,'[1]data aktuální'!$A$1:$DI$10000,28,0))=0,"",(VLOOKUP($A180,'[1]data aktuální'!$A$1:$DI$10000,28,0)))</f>
        <v/>
      </c>
      <c r="J180" s="59">
        <f>IF((VLOOKUP($A180,'[1]data aktuální'!$A$1:$DI$10000,29,0))=0,"",(VLOOKUP($A180,'[1]data aktuální'!$A$1:$DI$10000,29,0)))</f>
        <v>80</v>
      </c>
      <c r="K180" s="59" t="str">
        <f>IF((VLOOKUP($A180,'[1]data aktuální'!$A$1:$DI$10000,30,0))=0,"",(VLOOKUP($A180,'[1]data aktuální'!$A$1:$DI$10000,30,0)))</f>
        <v/>
      </c>
      <c r="L180" s="59" t="str">
        <f>IF((VLOOKUP($A180,'[1]data aktuální'!$A$1:$DI$10000,32,0))=0,"",(VLOOKUP($A180,'[1]data aktuální'!$A$1:$DI$10000,32,0)))</f>
        <v/>
      </c>
      <c r="M180" s="59" t="str">
        <f>IF((VLOOKUP($A180,'[1]data aktuální'!$A$1:$DI$10000,33,0))=0,"",(VLOOKUP($A180,'[1]data aktuální'!$A$1:$DI$10000,33,0)))</f>
        <v/>
      </c>
      <c r="N180" s="59" t="str">
        <f>IF((VLOOKUP($A180,'[1]data aktuální'!$A$1:$DI$10000,34,0))=0,"",(VLOOKUP($A180,'[1]data aktuální'!$A$1:$DI$10000,34,0)))</f>
        <v/>
      </c>
      <c r="O180" s="59" t="str">
        <f>IF((VLOOKUP($A180,'[1]data aktuální'!$A$1:$DI$10000,35,0))=0,"",(VLOOKUP($A180,'[1]data aktuální'!$A$1:$DI$10000,35,0)))</f>
        <v/>
      </c>
      <c r="P180" s="59" t="str">
        <f>IF((VLOOKUP($A180,'[1]data aktuální'!$A$1:$DI$10000,37,0))=0,"",(VLOOKUP($A180,'[1]data aktuální'!$A$1:$DI$10000,37,0)))</f>
        <v/>
      </c>
      <c r="Q180" s="59" t="str">
        <f>IF((VLOOKUP($A180,'[1]data aktuální'!$A$1:$DI$10000,38,0))=0,"",(VLOOKUP($A180,'[1]data aktuální'!$A$1:$DI$10000,38,0)))</f>
        <v/>
      </c>
      <c r="R180" s="59">
        <f>IF((VLOOKUP($A180,'[1]data aktuální'!$A$1:$DI$10000,39,0))=0,"",(VLOOKUP($A180,'[1]data aktuální'!$A$1:$DI$10000,39,0)))</f>
        <v>10</v>
      </c>
      <c r="S180" s="59" t="str">
        <f>IF((VLOOKUP($A180,'[1]data aktuální'!$A$1:$DI$10000,40,0))=0,"",(VLOOKUP($A180,'[1]data aktuální'!$A$1:$DI$10000,40,0)))</f>
        <v/>
      </c>
      <c r="T180" s="59" t="str">
        <f>IF((VLOOKUP($A180,'[1]data aktuální'!$A$1:$DI$10000,42,0))=0,"",(VLOOKUP($A180,'[1]data aktuální'!$A$1:$DI$10000,42,0)))</f>
        <v/>
      </c>
      <c r="U180" s="59" t="str">
        <f>IF((VLOOKUP($A180,'[1]data aktuální'!$A$1:$DI$10000,43,0))=0,"",(VLOOKUP($A180,'[1]data aktuální'!$A$1:$DI$10000,43,0)))</f>
        <v/>
      </c>
      <c r="V180" s="59" t="str">
        <f>IF((VLOOKUP($A180,'[1]data aktuální'!$A$1:$DI$10000,44,0))=0,"",(VLOOKUP($A180,'[1]data aktuální'!$A$1:$DI$10000,44,0)))</f>
        <v/>
      </c>
      <c r="W180" s="59" t="str">
        <f>IF((VLOOKUP($A180,'[1]data aktuální'!$A$1:$DI$10000,45,0))=0,"",(VLOOKUP($A180,'[1]data aktuální'!$A$1:$DI$10000,45,0)))</f>
        <v/>
      </c>
      <c r="X180" s="59" t="str">
        <f>IF((VLOOKUP($A180,'[1]data aktuální'!$A$1:$DI$10000,47,0))=0,"",(VLOOKUP($A180,'[1]data aktuální'!$A$1:$DI$10000,47,0)))</f>
        <v/>
      </c>
      <c r="Y180" s="59" t="str">
        <f>IF((VLOOKUP($A180,'[1]data aktuální'!$A$1:$DI$10000,48,0))=0,"",(VLOOKUP($A180,'[1]data aktuální'!$A$1:$DI$10000,48,0)))</f>
        <v/>
      </c>
      <c r="Z180" s="59" t="str">
        <f>IF((VLOOKUP($A180,'[1]data aktuální'!$A$1:$DI$10000,49,0))=0,"",(VLOOKUP($A180,'[1]data aktuální'!$A$1:$DI$10000,49,0)))</f>
        <v/>
      </c>
      <c r="AA180" s="59" t="str">
        <f>IF((VLOOKUP($A180,'[1]data aktuální'!$A$1:$DI$10000,50,0))=0,"",(VLOOKUP($A180,'[1]data aktuální'!$A$1:$DI$10000,50,0)))</f>
        <v/>
      </c>
      <c r="AB180" s="59" t="str">
        <f>IF((VLOOKUP($A180,'[1]data aktuální'!$A$1:$DI$10000,52,0))=0,"",(VLOOKUP($A180,'[1]data aktuální'!$A$1:$DI$10000,52,0)))</f>
        <v/>
      </c>
      <c r="AC180" s="59" t="str">
        <f>IF((VLOOKUP($A180,'[1]data aktuální'!$A$1:$DI$10000,53,0))=0,"",(VLOOKUP($A180,'[1]data aktuální'!$A$1:$DI$10000,53,0)))</f>
        <v/>
      </c>
      <c r="AD180" s="59">
        <f>IF((VLOOKUP($A180,'[1]data aktuální'!$A$1:$DI$10000,54,0))=0,"",(VLOOKUP($A180,'[1]data aktuální'!$A$1:$DI$10000,54,0)))</f>
        <v>10</v>
      </c>
      <c r="AE180" s="59" t="str">
        <f>IF((VLOOKUP($A180,'[1]data aktuální'!$A$1:$DI$10000,55,0))=0,"",(VLOOKUP($A180,'[1]data aktuální'!$A$1:$DI$10000,55,0)))</f>
        <v/>
      </c>
      <c r="AF180" s="59" t="str">
        <f>IF((VLOOKUP($A180,'[1]data aktuální'!$A$1:$DI$10000,57,0))=0,"",(VLOOKUP($A180,'[1]data aktuální'!$A$1:$DI$10000,57,0)))</f>
        <v/>
      </c>
      <c r="AG180" s="59" t="str">
        <f>IF((VLOOKUP($A180,'[1]data aktuální'!$A$1:$DI$10000,58,0))=0,"",(VLOOKUP($A180,'[1]data aktuální'!$A$1:$DI$10000,58,0)))</f>
        <v/>
      </c>
      <c r="AH180" s="59" t="str">
        <f>IF((VLOOKUP($A180,'[1]data aktuální'!$A$1:$DI$10000,59,0))=0,"",(VLOOKUP($A180,'[1]data aktuální'!$A$1:$DI$10000,59,0)))</f>
        <v/>
      </c>
      <c r="AI180" s="59" t="str">
        <f>IF((VLOOKUP($A180,'[1]data aktuální'!$A$1:$DI$10000,60,0))=0,"",(VLOOKUP($A180,'[1]data aktuální'!$A$1:$DI$10000,60,0)))</f>
        <v/>
      </c>
      <c r="AJ180" s="59" t="str">
        <f>IF((VLOOKUP($A180,'[1]data aktuální'!$A$1:$DI$10000,62,0))=0,"",(VLOOKUP($A180,'[1]data aktuální'!$A$1:$DI$10000,62,0)))</f>
        <v/>
      </c>
      <c r="AK180" s="59" t="str">
        <f>IF((VLOOKUP($A180,'[1]data aktuální'!$A$1:$DI$10000,63,0))=0,"",(VLOOKUP($A180,'[1]data aktuální'!$A$1:$DI$10000,63,0)))</f>
        <v/>
      </c>
      <c r="AL180" s="59" t="str">
        <f>IF((VLOOKUP($A180,'[1]data aktuální'!$A$1:$DI$10000,64,0))=0,"",(VLOOKUP($A180,'[1]data aktuální'!$A$1:$DI$10000,64,0)))</f>
        <v/>
      </c>
      <c r="AM180" s="59" t="str">
        <f>IF((VLOOKUP($A180,'[1]data aktuální'!$A$1:$DI$10000,65,0))=0,"",(VLOOKUP($A180,'[1]data aktuální'!$A$1:$DI$10000,65,0)))</f>
        <v/>
      </c>
      <c r="AN180" s="55" t="str">
        <f>VLOOKUP(A180,'[1]data aktuální'!$A$2:$DI$10000,113,0)</f>
        <v>do 2,5 tis.m3</v>
      </c>
    </row>
    <row r="181" spans="1:40" x14ac:dyDescent="0.25">
      <c r="A181">
        <v>172</v>
      </c>
      <c r="B181" s="54" t="str">
        <f>(VLOOKUP($A181,'[1]data aktuální'!$A$1:$DI$10000,3,0))</f>
        <v>60761849</v>
      </c>
      <c r="C181" s="56" t="str">
        <f>(VLOOKUP($A181,'[1]data aktuální'!$A$1:$DI$10000,7,0))</f>
        <v>Miroslav Šlor</v>
      </c>
      <c r="D181" s="56" t="str">
        <f>IF((VLOOKUP($A181,'[1]data aktuální'!$A$1:$DI$10000,14,0))=0,"",(VLOOKUP($A181,'[1]data aktuální'!$A$1:$DI$10000,14,0)))</f>
        <v/>
      </c>
      <c r="E181" s="58">
        <f>(VLOOKUP($A181,'[1]data aktuální'!$A$1:$DI$10000,22,0))</f>
        <v>1700</v>
      </c>
      <c r="F181" s="58">
        <f>(VLOOKUP($A181,'[1]data aktuální'!$A$1:$DI$10000,23,0))</f>
        <v>1600</v>
      </c>
      <c r="G181" s="58">
        <f>(VLOOKUP($A181,'[1]data aktuální'!$A$1:$DI$10000,24,0))</f>
        <v>1500</v>
      </c>
      <c r="H181" s="60">
        <f>IF((VLOOKUP($A181,'[1]data aktuální'!$A$1:$DI$10000,27,0))=0,"",(VLOOKUP($A181,'[1]data aktuální'!$A$1:$DI$10000,27,0)))</f>
        <v>9</v>
      </c>
      <c r="I181" s="60">
        <f>IF((VLOOKUP($A181,'[1]data aktuální'!$A$1:$DI$10000,28,0))=0,"",(VLOOKUP($A181,'[1]data aktuální'!$A$1:$DI$10000,28,0)))</f>
        <v>9</v>
      </c>
      <c r="J181" s="60">
        <f>IF((VLOOKUP($A181,'[1]data aktuální'!$A$1:$DI$10000,29,0))=0,"",(VLOOKUP($A181,'[1]data aktuální'!$A$1:$DI$10000,29,0)))</f>
        <v>32</v>
      </c>
      <c r="K181" s="60" t="str">
        <f>IF((VLOOKUP($A181,'[1]data aktuální'!$A$1:$DI$10000,30,0))=0,"",(VLOOKUP($A181,'[1]data aktuální'!$A$1:$DI$10000,30,0)))</f>
        <v/>
      </c>
      <c r="L181" s="60" t="str">
        <f>IF((VLOOKUP($A181,'[1]data aktuální'!$A$1:$DI$10000,32,0))=0,"",(VLOOKUP($A181,'[1]data aktuální'!$A$1:$DI$10000,32,0)))</f>
        <v/>
      </c>
      <c r="M181" s="60" t="str">
        <f>IF((VLOOKUP($A181,'[1]data aktuální'!$A$1:$DI$10000,33,0))=0,"",(VLOOKUP($A181,'[1]data aktuální'!$A$1:$DI$10000,33,0)))</f>
        <v/>
      </c>
      <c r="N181" s="60" t="str">
        <f>IF((VLOOKUP($A181,'[1]data aktuální'!$A$1:$DI$10000,34,0))=0,"",(VLOOKUP($A181,'[1]data aktuální'!$A$1:$DI$10000,34,0)))</f>
        <v/>
      </c>
      <c r="O181" s="60" t="str">
        <f>IF((VLOOKUP($A181,'[1]data aktuální'!$A$1:$DI$10000,35,0))=0,"",(VLOOKUP($A181,'[1]data aktuální'!$A$1:$DI$10000,35,0)))</f>
        <v/>
      </c>
      <c r="P181" s="60">
        <f>IF((VLOOKUP($A181,'[1]data aktuální'!$A$1:$DI$10000,37,0))=0,"",(VLOOKUP($A181,'[1]data aktuální'!$A$1:$DI$10000,37,0)))</f>
        <v>10</v>
      </c>
      <c r="Q181" s="60" t="str">
        <f>IF((VLOOKUP($A181,'[1]data aktuální'!$A$1:$DI$10000,38,0))=0,"",(VLOOKUP($A181,'[1]data aktuální'!$A$1:$DI$10000,38,0)))</f>
        <v/>
      </c>
      <c r="R181" s="60">
        <f>IF((VLOOKUP($A181,'[1]data aktuální'!$A$1:$DI$10000,39,0))=0,"",(VLOOKUP($A181,'[1]data aktuální'!$A$1:$DI$10000,39,0)))</f>
        <v>40</v>
      </c>
      <c r="S181" s="60" t="str">
        <f>IF((VLOOKUP($A181,'[1]data aktuální'!$A$1:$DI$10000,40,0))=0,"",(VLOOKUP($A181,'[1]data aktuální'!$A$1:$DI$10000,40,0)))</f>
        <v/>
      </c>
      <c r="T181" s="60" t="str">
        <f>IF((VLOOKUP($A181,'[1]data aktuální'!$A$1:$DI$10000,42,0))=0,"",(VLOOKUP($A181,'[1]data aktuální'!$A$1:$DI$10000,42,0)))</f>
        <v/>
      </c>
      <c r="U181" s="60" t="str">
        <f>IF((VLOOKUP($A181,'[1]data aktuální'!$A$1:$DI$10000,43,0))=0,"",(VLOOKUP($A181,'[1]data aktuální'!$A$1:$DI$10000,43,0)))</f>
        <v/>
      </c>
      <c r="V181" s="60" t="str">
        <f>IF((VLOOKUP($A181,'[1]data aktuální'!$A$1:$DI$10000,44,0))=0,"",(VLOOKUP($A181,'[1]data aktuální'!$A$1:$DI$10000,44,0)))</f>
        <v/>
      </c>
      <c r="W181" s="60" t="str">
        <f>IF((VLOOKUP($A181,'[1]data aktuální'!$A$1:$DI$10000,45,0))=0,"",(VLOOKUP($A181,'[1]data aktuální'!$A$1:$DI$10000,45,0)))</f>
        <v/>
      </c>
      <c r="X181" s="60" t="str">
        <f>IF((VLOOKUP($A181,'[1]data aktuální'!$A$1:$DI$10000,47,0))=0,"",(VLOOKUP($A181,'[1]data aktuální'!$A$1:$DI$10000,47,0)))</f>
        <v/>
      </c>
      <c r="Y181" s="60" t="str">
        <f>IF((VLOOKUP($A181,'[1]data aktuální'!$A$1:$DI$10000,48,0))=0,"",(VLOOKUP($A181,'[1]data aktuální'!$A$1:$DI$10000,48,0)))</f>
        <v/>
      </c>
      <c r="Z181" s="60" t="str">
        <f>IF((VLOOKUP($A181,'[1]data aktuální'!$A$1:$DI$10000,49,0))=0,"",(VLOOKUP($A181,'[1]data aktuální'!$A$1:$DI$10000,49,0)))</f>
        <v/>
      </c>
      <c r="AA181" s="60" t="str">
        <f>IF((VLOOKUP($A181,'[1]data aktuální'!$A$1:$DI$10000,50,0))=0,"",(VLOOKUP($A181,'[1]data aktuální'!$A$1:$DI$10000,50,0)))</f>
        <v/>
      </c>
      <c r="AB181" s="60" t="str">
        <f>IF((VLOOKUP($A181,'[1]data aktuální'!$A$1:$DI$10000,52,0))=0,"",(VLOOKUP($A181,'[1]data aktuální'!$A$1:$DI$10000,52,0)))</f>
        <v/>
      </c>
      <c r="AC181" s="60" t="str">
        <f>IF((VLOOKUP($A181,'[1]data aktuální'!$A$1:$DI$10000,53,0))=0,"",(VLOOKUP($A181,'[1]data aktuální'!$A$1:$DI$10000,53,0)))</f>
        <v/>
      </c>
      <c r="AD181" s="60" t="str">
        <f>IF((VLOOKUP($A181,'[1]data aktuální'!$A$1:$DI$10000,54,0))=0,"",(VLOOKUP($A181,'[1]data aktuální'!$A$1:$DI$10000,54,0)))</f>
        <v/>
      </c>
      <c r="AE181" s="60" t="str">
        <f>IF((VLOOKUP($A181,'[1]data aktuální'!$A$1:$DI$10000,55,0))=0,"",(VLOOKUP($A181,'[1]data aktuální'!$A$1:$DI$10000,55,0)))</f>
        <v/>
      </c>
      <c r="AF181" s="60" t="str">
        <f>IF((VLOOKUP($A181,'[1]data aktuální'!$A$1:$DI$10000,57,0))=0,"",(VLOOKUP($A181,'[1]data aktuální'!$A$1:$DI$10000,57,0)))</f>
        <v/>
      </c>
      <c r="AG181" s="60" t="str">
        <f>IF((VLOOKUP($A181,'[1]data aktuální'!$A$1:$DI$10000,58,0))=0,"",(VLOOKUP($A181,'[1]data aktuální'!$A$1:$DI$10000,58,0)))</f>
        <v/>
      </c>
      <c r="AH181" s="60" t="str">
        <f>IF((VLOOKUP($A181,'[1]data aktuální'!$A$1:$DI$10000,59,0))=0,"",(VLOOKUP($A181,'[1]data aktuální'!$A$1:$DI$10000,59,0)))</f>
        <v/>
      </c>
      <c r="AI181" s="60" t="str">
        <f>IF((VLOOKUP($A181,'[1]data aktuální'!$A$1:$DI$10000,60,0))=0,"",(VLOOKUP($A181,'[1]data aktuální'!$A$1:$DI$10000,60,0)))</f>
        <v/>
      </c>
      <c r="AJ181" s="60" t="str">
        <f>IF((VLOOKUP($A181,'[1]data aktuální'!$A$1:$DI$10000,62,0))=0,"",(VLOOKUP($A181,'[1]data aktuální'!$A$1:$DI$10000,62,0)))</f>
        <v/>
      </c>
      <c r="AK181" s="60" t="str">
        <f>IF((VLOOKUP($A181,'[1]data aktuální'!$A$1:$DI$10000,63,0))=0,"",(VLOOKUP($A181,'[1]data aktuální'!$A$1:$DI$10000,63,0)))</f>
        <v/>
      </c>
      <c r="AL181" s="60" t="str">
        <f>IF((VLOOKUP($A181,'[1]data aktuální'!$A$1:$DI$10000,64,0))=0,"",(VLOOKUP($A181,'[1]data aktuální'!$A$1:$DI$10000,64,0)))</f>
        <v/>
      </c>
      <c r="AM181" s="60" t="str">
        <f>IF((VLOOKUP($A181,'[1]data aktuální'!$A$1:$DI$10000,65,0))=0,"",(VLOOKUP($A181,'[1]data aktuální'!$A$1:$DI$10000,65,0)))</f>
        <v/>
      </c>
      <c r="AN181" s="56" t="str">
        <f>VLOOKUP(A181,'[1]data aktuální'!$A$2:$DI$10000,113,0)</f>
        <v>do 2,5 tis.m3</v>
      </c>
    </row>
    <row r="182" spans="1:40" s="36" customFormat="1" x14ac:dyDescent="0.25">
      <c r="A182" s="36">
        <v>261</v>
      </c>
      <c r="B182" s="53" t="str">
        <f>(VLOOKUP($A182,'[1]data aktuální'!$A$1:$DI$10000,3,0))</f>
        <v>13862791</v>
      </c>
      <c r="C182" s="55" t="str">
        <f>(VLOOKUP($A182,'[1]data aktuální'!$A$1:$DI$10000,7,0))</f>
        <v>Antonín Vrága</v>
      </c>
      <c r="D182" s="55" t="str">
        <f>IF((VLOOKUP($A182,'[1]data aktuální'!$A$1:$DI$10000,14,0))=0,"",(VLOOKUP($A182,'[1]data aktuální'!$A$1:$DI$10000,14,0)))</f>
        <v>pila Vrága</v>
      </c>
      <c r="E182" s="57">
        <f>(VLOOKUP($A182,'[1]data aktuální'!$A$1:$DI$10000,22,0))</f>
        <v>1500</v>
      </c>
      <c r="F182" s="57">
        <f>(VLOOKUP($A182,'[1]data aktuální'!$A$1:$DI$10000,23,0))</f>
        <v>1500</v>
      </c>
      <c r="G182" s="57">
        <f>(VLOOKUP($A182,'[1]data aktuální'!$A$1:$DI$10000,24,0))</f>
        <v>1500</v>
      </c>
      <c r="H182" s="59">
        <f>IF((VLOOKUP($A182,'[1]data aktuální'!$A$1:$DI$10000,27,0))=0,"",(VLOOKUP($A182,'[1]data aktuální'!$A$1:$DI$10000,27,0)))</f>
        <v>50</v>
      </c>
      <c r="I182" s="59">
        <f>IF((VLOOKUP($A182,'[1]data aktuální'!$A$1:$DI$10000,28,0))=0,"",(VLOOKUP($A182,'[1]data aktuální'!$A$1:$DI$10000,28,0)))</f>
        <v>20</v>
      </c>
      <c r="J182" s="59" t="str">
        <f>IF((VLOOKUP($A182,'[1]data aktuální'!$A$1:$DI$10000,29,0))=0,"",(VLOOKUP($A182,'[1]data aktuální'!$A$1:$DI$10000,29,0)))</f>
        <v/>
      </c>
      <c r="K182" s="59" t="str">
        <f>IF((VLOOKUP($A182,'[1]data aktuální'!$A$1:$DI$10000,30,0))=0,"",(VLOOKUP($A182,'[1]data aktuální'!$A$1:$DI$10000,30,0)))</f>
        <v/>
      </c>
      <c r="L182" s="59">
        <f>IF((VLOOKUP($A182,'[1]data aktuální'!$A$1:$DI$10000,32,0))=0,"",(VLOOKUP($A182,'[1]data aktuální'!$A$1:$DI$10000,32,0)))</f>
        <v>30</v>
      </c>
      <c r="M182" s="59" t="str">
        <f>IF((VLOOKUP($A182,'[1]data aktuální'!$A$1:$DI$10000,33,0))=0,"",(VLOOKUP($A182,'[1]data aktuální'!$A$1:$DI$10000,33,0)))</f>
        <v/>
      </c>
      <c r="N182" s="59" t="str">
        <f>IF((VLOOKUP($A182,'[1]data aktuální'!$A$1:$DI$10000,34,0))=0,"",(VLOOKUP($A182,'[1]data aktuální'!$A$1:$DI$10000,34,0)))</f>
        <v/>
      </c>
      <c r="O182" s="59" t="str">
        <f>IF((VLOOKUP($A182,'[1]data aktuální'!$A$1:$DI$10000,35,0))=0,"",(VLOOKUP($A182,'[1]data aktuální'!$A$1:$DI$10000,35,0)))</f>
        <v/>
      </c>
      <c r="P182" s="59" t="str">
        <f>IF((VLOOKUP($A182,'[1]data aktuální'!$A$1:$DI$10000,37,0))=0,"",(VLOOKUP($A182,'[1]data aktuální'!$A$1:$DI$10000,37,0)))</f>
        <v/>
      </c>
      <c r="Q182" s="59" t="str">
        <f>IF((VLOOKUP($A182,'[1]data aktuální'!$A$1:$DI$10000,38,0))=0,"",(VLOOKUP($A182,'[1]data aktuální'!$A$1:$DI$10000,38,0)))</f>
        <v/>
      </c>
      <c r="R182" s="59" t="str">
        <f>IF((VLOOKUP($A182,'[1]data aktuální'!$A$1:$DI$10000,39,0))=0,"",(VLOOKUP($A182,'[1]data aktuální'!$A$1:$DI$10000,39,0)))</f>
        <v/>
      </c>
      <c r="S182" s="59" t="str">
        <f>IF((VLOOKUP($A182,'[1]data aktuální'!$A$1:$DI$10000,40,0))=0,"",(VLOOKUP($A182,'[1]data aktuální'!$A$1:$DI$10000,40,0)))</f>
        <v/>
      </c>
      <c r="T182" s="59" t="str">
        <f>IF((VLOOKUP($A182,'[1]data aktuální'!$A$1:$DI$10000,42,0))=0,"",(VLOOKUP($A182,'[1]data aktuální'!$A$1:$DI$10000,42,0)))</f>
        <v/>
      </c>
      <c r="U182" s="59" t="str">
        <f>IF((VLOOKUP($A182,'[1]data aktuální'!$A$1:$DI$10000,43,0))=0,"",(VLOOKUP($A182,'[1]data aktuální'!$A$1:$DI$10000,43,0)))</f>
        <v/>
      </c>
      <c r="V182" s="59" t="str">
        <f>IF((VLOOKUP($A182,'[1]data aktuální'!$A$1:$DI$10000,44,0))=0,"",(VLOOKUP($A182,'[1]data aktuální'!$A$1:$DI$10000,44,0)))</f>
        <v/>
      </c>
      <c r="W182" s="59" t="str">
        <f>IF((VLOOKUP($A182,'[1]data aktuální'!$A$1:$DI$10000,45,0))=0,"",(VLOOKUP($A182,'[1]data aktuální'!$A$1:$DI$10000,45,0)))</f>
        <v/>
      </c>
      <c r="X182" s="59" t="str">
        <f>IF((VLOOKUP($A182,'[1]data aktuální'!$A$1:$DI$10000,47,0))=0,"",(VLOOKUP($A182,'[1]data aktuální'!$A$1:$DI$10000,47,0)))</f>
        <v/>
      </c>
      <c r="Y182" s="59" t="str">
        <f>IF((VLOOKUP($A182,'[1]data aktuální'!$A$1:$DI$10000,48,0))=0,"",(VLOOKUP($A182,'[1]data aktuální'!$A$1:$DI$10000,48,0)))</f>
        <v/>
      </c>
      <c r="Z182" s="59" t="str">
        <f>IF((VLOOKUP($A182,'[1]data aktuální'!$A$1:$DI$10000,49,0))=0,"",(VLOOKUP($A182,'[1]data aktuální'!$A$1:$DI$10000,49,0)))</f>
        <v/>
      </c>
      <c r="AA182" s="59" t="str">
        <f>IF((VLOOKUP($A182,'[1]data aktuální'!$A$1:$DI$10000,50,0))=0,"",(VLOOKUP($A182,'[1]data aktuální'!$A$1:$DI$10000,50,0)))</f>
        <v/>
      </c>
      <c r="AB182" s="59" t="str">
        <f>IF((VLOOKUP($A182,'[1]data aktuální'!$A$1:$DI$10000,52,0))=0,"",(VLOOKUP($A182,'[1]data aktuální'!$A$1:$DI$10000,52,0)))</f>
        <v/>
      </c>
      <c r="AC182" s="59" t="str">
        <f>IF((VLOOKUP($A182,'[1]data aktuální'!$A$1:$DI$10000,53,0))=0,"",(VLOOKUP($A182,'[1]data aktuální'!$A$1:$DI$10000,53,0)))</f>
        <v/>
      </c>
      <c r="AD182" s="59" t="str">
        <f>IF((VLOOKUP($A182,'[1]data aktuální'!$A$1:$DI$10000,54,0))=0,"",(VLOOKUP($A182,'[1]data aktuální'!$A$1:$DI$10000,54,0)))</f>
        <v/>
      </c>
      <c r="AE182" s="59" t="str">
        <f>IF((VLOOKUP($A182,'[1]data aktuální'!$A$1:$DI$10000,55,0))=0,"",(VLOOKUP($A182,'[1]data aktuální'!$A$1:$DI$10000,55,0)))</f>
        <v/>
      </c>
      <c r="AF182" s="59" t="str">
        <f>IF((VLOOKUP($A182,'[1]data aktuální'!$A$1:$DI$10000,57,0))=0,"",(VLOOKUP($A182,'[1]data aktuální'!$A$1:$DI$10000,57,0)))</f>
        <v/>
      </c>
      <c r="AG182" s="59" t="str">
        <f>IF((VLOOKUP($A182,'[1]data aktuální'!$A$1:$DI$10000,58,0))=0,"",(VLOOKUP($A182,'[1]data aktuální'!$A$1:$DI$10000,58,0)))</f>
        <v/>
      </c>
      <c r="AH182" s="59" t="str">
        <f>IF((VLOOKUP($A182,'[1]data aktuální'!$A$1:$DI$10000,59,0))=0,"",(VLOOKUP($A182,'[1]data aktuální'!$A$1:$DI$10000,59,0)))</f>
        <v/>
      </c>
      <c r="AI182" s="59" t="str">
        <f>IF((VLOOKUP($A182,'[1]data aktuální'!$A$1:$DI$10000,60,0))=0,"",(VLOOKUP($A182,'[1]data aktuální'!$A$1:$DI$10000,60,0)))</f>
        <v/>
      </c>
      <c r="AJ182" s="59" t="str">
        <f>IF((VLOOKUP($A182,'[1]data aktuální'!$A$1:$DI$10000,62,0))=0,"",(VLOOKUP($A182,'[1]data aktuální'!$A$1:$DI$10000,62,0)))</f>
        <v/>
      </c>
      <c r="AK182" s="59" t="str">
        <f>IF((VLOOKUP($A182,'[1]data aktuální'!$A$1:$DI$10000,63,0))=0,"",(VLOOKUP($A182,'[1]data aktuální'!$A$1:$DI$10000,63,0)))</f>
        <v/>
      </c>
      <c r="AL182" s="59" t="str">
        <f>IF((VLOOKUP($A182,'[1]data aktuální'!$A$1:$DI$10000,64,0))=0,"",(VLOOKUP($A182,'[1]data aktuální'!$A$1:$DI$10000,64,0)))</f>
        <v/>
      </c>
      <c r="AM182" s="59" t="str">
        <f>IF((VLOOKUP($A182,'[1]data aktuální'!$A$1:$DI$10000,65,0))=0,"",(VLOOKUP($A182,'[1]data aktuální'!$A$1:$DI$10000,65,0)))</f>
        <v/>
      </c>
      <c r="AN182" s="55" t="str">
        <f>VLOOKUP(A182,'[1]data aktuální'!$A$2:$DI$10000,113,0)</f>
        <v>do 2,5 tis.m3</v>
      </c>
    </row>
    <row r="183" spans="1:40" x14ac:dyDescent="0.25">
      <c r="A183" s="74">
        <v>326</v>
      </c>
      <c r="B183" s="54" t="str">
        <f>(VLOOKUP($A183,'[1]data aktuální'!$A$1:$DI$10000,3,0))</f>
        <v>65207459</v>
      </c>
      <c r="C183" s="56" t="str">
        <f>(VLOOKUP($A183,'[1]data aktuální'!$A$1:$DI$10000,7,0))</f>
        <v>Jan Plíšek</v>
      </c>
      <c r="D183" s="56" t="str">
        <f>IF((VLOOKUP($A183,'[1]data aktuální'!$A$1:$DI$10000,14,0))=0,"",(VLOOKUP($A183,'[1]data aktuální'!$A$1:$DI$10000,14,0)))</f>
        <v>Pila - dřevoprodej</v>
      </c>
      <c r="E183" s="58">
        <f>(VLOOKUP($A183,'[1]data aktuální'!$A$1:$DI$10000,22,0))</f>
        <v>1500</v>
      </c>
      <c r="F183" s="58">
        <f>(VLOOKUP($A183,'[1]data aktuální'!$A$1:$DI$10000,23,0))</f>
        <v>1500</v>
      </c>
      <c r="G183" s="58">
        <f>(VLOOKUP($A183,'[1]data aktuální'!$A$1:$DI$10000,24,0))</f>
        <v>1500</v>
      </c>
      <c r="H183" s="60">
        <f>IF((VLOOKUP($A183,'[1]data aktuální'!$A$1:$DI$10000,27,0))=0,"",(VLOOKUP($A183,'[1]data aktuální'!$A$1:$DI$10000,27,0)))</f>
        <v>53</v>
      </c>
      <c r="I183" s="60">
        <f>IF((VLOOKUP($A183,'[1]data aktuální'!$A$1:$DI$10000,28,0))=0,"",(VLOOKUP($A183,'[1]data aktuální'!$A$1:$DI$10000,28,0)))</f>
        <v>30</v>
      </c>
      <c r="J183" s="60" t="str">
        <f>IF((VLOOKUP($A183,'[1]data aktuální'!$A$1:$DI$10000,29,0))=0,"",(VLOOKUP($A183,'[1]data aktuální'!$A$1:$DI$10000,29,0)))</f>
        <v/>
      </c>
      <c r="K183" s="60" t="str">
        <f>IF((VLOOKUP($A183,'[1]data aktuální'!$A$1:$DI$10000,30,0))=0,"",(VLOOKUP($A183,'[1]data aktuální'!$A$1:$DI$10000,30,0)))</f>
        <v/>
      </c>
      <c r="L183" s="60">
        <f>IF((VLOOKUP($A183,'[1]data aktuální'!$A$1:$DI$10000,32,0))=0,"",(VLOOKUP($A183,'[1]data aktuální'!$A$1:$DI$10000,32,0)))</f>
        <v>2</v>
      </c>
      <c r="M183" s="60" t="str">
        <f>IF((VLOOKUP($A183,'[1]data aktuální'!$A$1:$DI$10000,33,0))=0,"",(VLOOKUP($A183,'[1]data aktuální'!$A$1:$DI$10000,33,0)))</f>
        <v/>
      </c>
      <c r="N183" s="60" t="str">
        <f>IF((VLOOKUP($A183,'[1]data aktuální'!$A$1:$DI$10000,34,0))=0,"",(VLOOKUP($A183,'[1]data aktuální'!$A$1:$DI$10000,34,0)))</f>
        <v/>
      </c>
      <c r="O183" s="60" t="str">
        <f>IF((VLOOKUP($A183,'[1]data aktuální'!$A$1:$DI$10000,35,0))=0,"",(VLOOKUP($A183,'[1]data aktuální'!$A$1:$DI$10000,35,0)))</f>
        <v/>
      </c>
      <c r="P183" s="60">
        <f>IF((VLOOKUP($A183,'[1]data aktuální'!$A$1:$DI$10000,37,0))=0,"",(VLOOKUP($A183,'[1]data aktuální'!$A$1:$DI$10000,37,0)))</f>
        <v>5</v>
      </c>
      <c r="Q183" s="60" t="str">
        <f>IF((VLOOKUP($A183,'[1]data aktuální'!$A$1:$DI$10000,38,0))=0,"",(VLOOKUP($A183,'[1]data aktuální'!$A$1:$DI$10000,38,0)))</f>
        <v/>
      </c>
      <c r="R183" s="60" t="str">
        <f>IF((VLOOKUP($A183,'[1]data aktuální'!$A$1:$DI$10000,39,0))=0,"",(VLOOKUP($A183,'[1]data aktuální'!$A$1:$DI$10000,39,0)))</f>
        <v/>
      </c>
      <c r="S183" s="60" t="str">
        <f>IF((VLOOKUP($A183,'[1]data aktuální'!$A$1:$DI$10000,40,0))=0,"",(VLOOKUP($A183,'[1]data aktuální'!$A$1:$DI$10000,40,0)))</f>
        <v/>
      </c>
      <c r="T183" s="60" t="str">
        <f>IF((VLOOKUP($A183,'[1]data aktuální'!$A$1:$DI$10000,42,0))=0,"",(VLOOKUP($A183,'[1]data aktuální'!$A$1:$DI$10000,42,0)))</f>
        <v/>
      </c>
      <c r="U183" s="60" t="str">
        <f>IF((VLOOKUP($A183,'[1]data aktuální'!$A$1:$DI$10000,43,0))=0,"",(VLOOKUP($A183,'[1]data aktuální'!$A$1:$DI$10000,43,0)))</f>
        <v/>
      </c>
      <c r="V183" s="60" t="str">
        <f>IF((VLOOKUP($A183,'[1]data aktuální'!$A$1:$DI$10000,44,0))=0,"",(VLOOKUP($A183,'[1]data aktuální'!$A$1:$DI$10000,44,0)))</f>
        <v/>
      </c>
      <c r="W183" s="60" t="str">
        <f>IF((VLOOKUP($A183,'[1]data aktuální'!$A$1:$DI$10000,45,0))=0,"",(VLOOKUP($A183,'[1]data aktuální'!$A$1:$DI$10000,45,0)))</f>
        <v/>
      </c>
      <c r="X183" s="60">
        <f>IF((VLOOKUP($A183,'[1]data aktuální'!$A$1:$DI$10000,47,0))=0,"",(VLOOKUP($A183,'[1]data aktuální'!$A$1:$DI$10000,47,0)))</f>
        <v>5</v>
      </c>
      <c r="Y183" s="60" t="str">
        <f>IF((VLOOKUP($A183,'[1]data aktuální'!$A$1:$DI$10000,48,0))=0,"",(VLOOKUP($A183,'[1]data aktuální'!$A$1:$DI$10000,48,0)))</f>
        <v/>
      </c>
      <c r="Z183" s="60" t="str">
        <f>IF((VLOOKUP($A183,'[1]data aktuální'!$A$1:$DI$10000,49,0))=0,"",(VLOOKUP($A183,'[1]data aktuální'!$A$1:$DI$10000,49,0)))</f>
        <v/>
      </c>
      <c r="AA183" s="60" t="str">
        <f>IF((VLOOKUP($A183,'[1]data aktuální'!$A$1:$DI$10000,50,0))=0,"",(VLOOKUP($A183,'[1]data aktuální'!$A$1:$DI$10000,50,0)))</f>
        <v/>
      </c>
      <c r="AB183" s="60" t="str">
        <f>IF((VLOOKUP($A183,'[1]data aktuální'!$A$1:$DI$10000,52,0))=0,"",(VLOOKUP($A183,'[1]data aktuální'!$A$1:$DI$10000,52,0)))</f>
        <v/>
      </c>
      <c r="AC183" s="60" t="str">
        <f>IF((VLOOKUP($A183,'[1]data aktuální'!$A$1:$DI$10000,53,0))=0,"",(VLOOKUP($A183,'[1]data aktuální'!$A$1:$DI$10000,53,0)))</f>
        <v/>
      </c>
      <c r="AD183" s="60" t="str">
        <f>IF((VLOOKUP($A183,'[1]data aktuální'!$A$1:$DI$10000,54,0))=0,"",(VLOOKUP($A183,'[1]data aktuální'!$A$1:$DI$10000,54,0)))</f>
        <v/>
      </c>
      <c r="AE183" s="60" t="str">
        <f>IF((VLOOKUP($A183,'[1]data aktuální'!$A$1:$DI$10000,55,0))=0,"",(VLOOKUP($A183,'[1]data aktuální'!$A$1:$DI$10000,55,0)))</f>
        <v/>
      </c>
      <c r="AF183" s="60" t="str">
        <f>IF((VLOOKUP($A183,'[1]data aktuální'!$A$1:$DI$10000,57,0))=0,"",(VLOOKUP($A183,'[1]data aktuální'!$A$1:$DI$10000,57,0)))</f>
        <v/>
      </c>
      <c r="AG183" s="60" t="str">
        <f>IF((VLOOKUP($A183,'[1]data aktuální'!$A$1:$DI$10000,58,0))=0,"",(VLOOKUP($A183,'[1]data aktuální'!$A$1:$DI$10000,58,0)))</f>
        <v/>
      </c>
      <c r="AH183" s="60" t="str">
        <f>IF((VLOOKUP($A183,'[1]data aktuální'!$A$1:$DI$10000,59,0))=0,"",(VLOOKUP($A183,'[1]data aktuální'!$A$1:$DI$10000,59,0)))</f>
        <v/>
      </c>
      <c r="AI183" s="60" t="str">
        <f>IF((VLOOKUP($A183,'[1]data aktuální'!$A$1:$DI$10000,60,0))=0,"",(VLOOKUP($A183,'[1]data aktuální'!$A$1:$DI$10000,60,0)))</f>
        <v/>
      </c>
      <c r="AJ183" s="60">
        <f>IF((VLOOKUP($A183,'[1]data aktuální'!$A$1:$DI$10000,62,0))=0,"",(VLOOKUP($A183,'[1]data aktuální'!$A$1:$DI$10000,62,0)))</f>
        <v>5</v>
      </c>
      <c r="AK183" s="60" t="str">
        <f>IF((VLOOKUP($A183,'[1]data aktuální'!$A$1:$DI$10000,63,0))=0,"",(VLOOKUP($A183,'[1]data aktuální'!$A$1:$DI$10000,63,0)))</f>
        <v/>
      </c>
      <c r="AL183" s="60" t="str">
        <f>IF((VLOOKUP($A183,'[1]data aktuální'!$A$1:$DI$10000,64,0))=0,"",(VLOOKUP($A183,'[1]data aktuální'!$A$1:$DI$10000,64,0)))</f>
        <v/>
      </c>
      <c r="AM183" s="60" t="str">
        <f>IF((VLOOKUP($A183,'[1]data aktuální'!$A$1:$DI$10000,65,0))=0,"",(VLOOKUP($A183,'[1]data aktuální'!$A$1:$DI$10000,65,0)))</f>
        <v/>
      </c>
      <c r="AN183" s="56" t="str">
        <f>VLOOKUP(A183,'[1]data aktuální'!$A$2:$DI$10000,113,0)</f>
        <v>do 2,5 tis.m3</v>
      </c>
    </row>
    <row r="184" spans="1:40" s="36" customFormat="1" x14ac:dyDescent="0.25">
      <c r="A184" s="36">
        <v>462</v>
      </c>
      <c r="B184" s="53" t="str">
        <f>(VLOOKUP($A184,'[1]data aktuální'!$A$1:$DI$10000,3,0))</f>
        <v>18721290</v>
      </c>
      <c r="C184" s="55" t="str">
        <f>(VLOOKUP($A184,'[1]data aktuální'!$A$1:$DI$10000,7,0))</f>
        <v>Valentin Cingroš</v>
      </c>
      <c r="D184" s="55" t="str">
        <f>IF((VLOOKUP($A184,'[1]data aktuální'!$A$1:$DI$10000,14,0))=0,"",(VLOOKUP($A184,'[1]data aktuální'!$A$1:$DI$10000,14,0)))</f>
        <v/>
      </c>
      <c r="E184" s="57">
        <f>(VLOOKUP($A184,'[1]data aktuální'!$A$1:$DI$10000,22,0))</f>
        <v>312</v>
      </c>
      <c r="F184" s="57">
        <f>(VLOOKUP($A184,'[1]data aktuální'!$A$1:$DI$10000,23,0))</f>
        <v>683</v>
      </c>
      <c r="G184" s="57">
        <f>(VLOOKUP($A184,'[1]data aktuální'!$A$1:$DI$10000,24,0))</f>
        <v>1447</v>
      </c>
      <c r="H184" s="59">
        <f>IF((VLOOKUP($A184,'[1]data aktuální'!$A$1:$DI$10000,27,0))=0,"",(VLOOKUP($A184,'[1]data aktuální'!$A$1:$DI$10000,27,0)))</f>
        <v>100</v>
      </c>
      <c r="I184" s="59" t="str">
        <f>IF((VLOOKUP($A184,'[1]data aktuální'!$A$1:$DI$10000,28,0))=0,"",(VLOOKUP($A184,'[1]data aktuální'!$A$1:$DI$10000,28,0)))</f>
        <v/>
      </c>
      <c r="J184" s="59" t="str">
        <f>IF((VLOOKUP($A184,'[1]data aktuální'!$A$1:$DI$10000,29,0))=0,"",(VLOOKUP($A184,'[1]data aktuální'!$A$1:$DI$10000,29,0)))</f>
        <v/>
      </c>
      <c r="K184" s="59" t="str">
        <f>IF((VLOOKUP($A184,'[1]data aktuální'!$A$1:$DI$10000,30,0))=0,"",(VLOOKUP($A184,'[1]data aktuální'!$A$1:$DI$10000,30,0)))</f>
        <v/>
      </c>
      <c r="L184" s="59" t="str">
        <f>IF((VLOOKUP($A184,'[1]data aktuální'!$A$1:$DI$10000,32,0))=0,"",(VLOOKUP($A184,'[1]data aktuální'!$A$1:$DI$10000,32,0)))</f>
        <v/>
      </c>
      <c r="M184" s="59" t="str">
        <f>IF((VLOOKUP($A184,'[1]data aktuální'!$A$1:$DI$10000,33,0))=0,"",(VLOOKUP($A184,'[1]data aktuální'!$A$1:$DI$10000,33,0)))</f>
        <v/>
      </c>
      <c r="N184" s="59" t="str">
        <f>IF((VLOOKUP($A184,'[1]data aktuální'!$A$1:$DI$10000,34,0))=0,"",(VLOOKUP($A184,'[1]data aktuální'!$A$1:$DI$10000,34,0)))</f>
        <v/>
      </c>
      <c r="O184" s="59" t="str">
        <f>IF((VLOOKUP($A184,'[1]data aktuální'!$A$1:$DI$10000,35,0))=0,"",(VLOOKUP($A184,'[1]data aktuální'!$A$1:$DI$10000,35,0)))</f>
        <v/>
      </c>
      <c r="P184" s="59" t="str">
        <f>IF((VLOOKUP($A184,'[1]data aktuální'!$A$1:$DI$10000,37,0))=0,"",(VLOOKUP($A184,'[1]data aktuální'!$A$1:$DI$10000,37,0)))</f>
        <v/>
      </c>
      <c r="Q184" s="59" t="str">
        <f>IF((VLOOKUP($A184,'[1]data aktuální'!$A$1:$DI$10000,38,0))=0,"",(VLOOKUP($A184,'[1]data aktuální'!$A$1:$DI$10000,38,0)))</f>
        <v/>
      </c>
      <c r="R184" s="59" t="str">
        <f>IF((VLOOKUP($A184,'[1]data aktuální'!$A$1:$DI$10000,39,0))=0,"",(VLOOKUP($A184,'[1]data aktuální'!$A$1:$DI$10000,39,0)))</f>
        <v/>
      </c>
      <c r="S184" s="59" t="str">
        <f>IF((VLOOKUP($A184,'[1]data aktuální'!$A$1:$DI$10000,40,0))=0,"",(VLOOKUP($A184,'[1]data aktuální'!$A$1:$DI$10000,40,0)))</f>
        <v/>
      </c>
      <c r="T184" s="59" t="str">
        <f>IF((VLOOKUP($A184,'[1]data aktuální'!$A$1:$DI$10000,42,0))=0,"",(VLOOKUP($A184,'[1]data aktuální'!$A$1:$DI$10000,42,0)))</f>
        <v/>
      </c>
      <c r="U184" s="59" t="str">
        <f>IF((VLOOKUP($A184,'[1]data aktuální'!$A$1:$DI$10000,43,0))=0,"",(VLOOKUP($A184,'[1]data aktuální'!$A$1:$DI$10000,43,0)))</f>
        <v/>
      </c>
      <c r="V184" s="59" t="str">
        <f>IF((VLOOKUP($A184,'[1]data aktuální'!$A$1:$DI$10000,44,0))=0,"",(VLOOKUP($A184,'[1]data aktuální'!$A$1:$DI$10000,44,0)))</f>
        <v/>
      </c>
      <c r="W184" s="59" t="str">
        <f>IF((VLOOKUP($A184,'[1]data aktuální'!$A$1:$DI$10000,45,0))=0,"",(VLOOKUP($A184,'[1]data aktuální'!$A$1:$DI$10000,45,0)))</f>
        <v/>
      </c>
      <c r="X184" s="59" t="str">
        <f>IF((VLOOKUP($A184,'[1]data aktuální'!$A$1:$DI$10000,47,0))=0,"",(VLOOKUP($A184,'[1]data aktuální'!$A$1:$DI$10000,47,0)))</f>
        <v/>
      </c>
      <c r="Y184" s="59" t="str">
        <f>IF((VLOOKUP($A184,'[1]data aktuální'!$A$1:$DI$10000,48,0))=0,"",(VLOOKUP($A184,'[1]data aktuální'!$A$1:$DI$10000,48,0)))</f>
        <v/>
      </c>
      <c r="Z184" s="59" t="str">
        <f>IF((VLOOKUP($A184,'[1]data aktuální'!$A$1:$DI$10000,49,0))=0,"",(VLOOKUP($A184,'[1]data aktuální'!$A$1:$DI$10000,49,0)))</f>
        <v/>
      </c>
      <c r="AA184" s="59" t="str">
        <f>IF((VLOOKUP($A184,'[1]data aktuální'!$A$1:$DI$10000,50,0))=0,"",(VLOOKUP($A184,'[1]data aktuální'!$A$1:$DI$10000,50,0)))</f>
        <v/>
      </c>
      <c r="AB184" s="59" t="str">
        <f>IF((VLOOKUP($A184,'[1]data aktuální'!$A$1:$DI$10000,52,0))=0,"",(VLOOKUP($A184,'[1]data aktuální'!$A$1:$DI$10000,52,0)))</f>
        <v/>
      </c>
      <c r="AC184" s="59" t="str">
        <f>IF((VLOOKUP($A184,'[1]data aktuální'!$A$1:$DI$10000,53,0))=0,"",(VLOOKUP($A184,'[1]data aktuální'!$A$1:$DI$10000,53,0)))</f>
        <v/>
      </c>
      <c r="AD184" s="59" t="str">
        <f>IF((VLOOKUP($A184,'[1]data aktuální'!$A$1:$DI$10000,54,0))=0,"",(VLOOKUP($A184,'[1]data aktuální'!$A$1:$DI$10000,54,0)))</f>
        <v/>
      </c>
      <c r="AE184" s="59" t="str">
        <f>IF((VLOOKUP($A184,'[1]data aktuální'!$A$1:$DI$10000,55,0))=0,"",(VLOOKUP($A184,'[1]data aktuální'!$A$1:$DI$10000,55,0)))</f>
        <v/>
      </c>
      <c r="AF184" s="59" t="str">
        <f>IF((VLOOKUP($A184,'[1]data aktuální'!$A$1:$DI$10000,57,0))=0,"",(VLOOKUP($A184,'[1]data aktuální'!$A$1:$DI$10000,57,0)))</f>
        <v/>
      </c>
      <c r="AG184" s="59" t="str">
        <f>IF((VLOOKUP($A184,'[1]data aktuální'!$A$1:$DI$10000,58,0))=0,"",(VLOOKUP($A184,'[1]data aktuální'!$A$1:$DI$10000,58,0)))</f>
        <v/>
      </c>
      <c r="AH184" s="59" t="str">
        <f>IF((VLOOKUP($A184,'[1]data aktuální'!$A$1:$DI$10000,59,0))=0,"",(VLOOKUP($A184,'[1]data aktuální'!$A$1:$DI$10000,59,0)))</f>
        <v/>
      </c>
      <c r="AI184" s="59" t="str">
        <f>IF((VLOOKUP($A184,'[1]data aktuální'!$A$1:$DI$10000,60,0))=0,"",(VLOOKUP($A184,'[1]data aktuální'!$A$1:$DI$10000,60,0)))</f>
        <v/>
      </c>
      <c r="AJ184" s="59" t="str">
        <f>IF((VLOOKUP($A184,'[1]data aktuální'!$A$1:$DI$10000,62,0))=0,"",(VLOOKUP($A184,'[1]data aktuální'!$A$1:$DI$10000,62,0)))</f>
        <v/>
      </c>
      <c r="AK184" s="59" t="str">
        <f>IF((VLOOKUP($A184,'[1]data aktuální'!$A$1:$DI$10000,63,0))=0,"",(VLOOKUP($A184,'[1]data aktuální'!$A$1:$DI$10000,63,0)))</f>
        <v/>
      </c>
      <c r="AL184" s="59" t="str">
        <f>IF((VLOOKUP($A184,'[1]data aktuální'!$A$1:$DI$10000,64,0))=0,"",(VLOOKUP($A184,'[1]data aktuální'!$A$1:$DI$10000,64,0)))</f>
        <v/>
      </c>
      <c r="AM184" s="59" t="str">
        <f>IF((VLOOKUP($A184,'[1]data aktuální'!$A$1:$DI$10000,65,0))=0,"",(VLOOKUP($A184,'[1]data aktuální'!$A$1:$DI$10000,65,0)))</f>
        <v/>
      </c>
      <c r="AN184" s="55" t="str">
        <f>VLOOKUP(A184,'[1]data aktuální'!$A$2:$DI$10000,113,0)</f>
        <v>do 2,5 tis.m3</v>
      </c>
    </row>
    <row r="185" spans="1:40" x14ac:dyDescent="0.25">
      <c r="A185">
        <v>152</v>
      </c>
      <c r="B185" s="54" t="str">
        <f>(VLOOKUP($A185,'[1]data aktuální'!$A$1:$DI$10000,3,0))</f>
        <v>27796728</v>
      </c>
      <c r="C185" s="56" t="str">
        <f>(VLOOKUP($A185,'[1]data aktuální'!$A$1:$DI$10000,7,0))</f>
        <v>E.W.B.Servis s.r.o.</v>
      </c>
      <c r="D185" s="56" t="str">
        <f>IF((VLOOKUP($A185,'[1]data aktuální'!$A$1:$DI$10000,14,0))=0,"",(VLOOKUP($A185,'[1]data aktuální'!$A$1:$DI$10000,14,0)))</f>
        <v/>
      </c>
      <c r="E185" s="58">
        <f>(VLOOKUP($A185,'[1]data aktuální'!$A$1:$DI$10000,22,0))</f>
        <v>3100</v>
      </c>
      <c r="F185" s="58">
        <f>(VLOOKUP($A185,'[1]data aktuální'!$A$1:$DI$10000,23,0))</f>
        <v>1811</v>
      </c>
      <c r="G185" s="58">
        <f>(VLOOKUP($A185,'[1]data aktuální'!$A$1:$DI$10000,24,0))</f>
        <v>1400</v>
      </c>
      <c r="H185" s="60">
        <f>IF((VLOOKUP($A185,'[1]data aktuální'!$A$1:$DI$10000,27,0))=0,"",(VLOOKUP($A185,'[1]data aktuální'!$A$1:$DI$10000,27,0)))</f>
        <v>60</v>
      </c>
      <c r="I185" s="60" t="str">
        <f>IF((VLOOKUP($A185,'[1]data aktuální'!$A$1:$DI$10000,28,0))=0,"",(VLOOKUP($A185,'[1]data aktuální'!$A$1:$DI$10000,28,0)))</f>
        <v/>
      </c>
      <c r="J185" s="60" t="str">
        <f>IF((VLOOKUP($A185,'[1]data aktuální'!$A$1:$DI$10000,29,0))=0,"",(VLOOKUP($A185,'[1]data aktuální'!$A$1:$DI$10000,29,0)))</f>
        <v/>
      </c>
      <c r="K185" s="60" t="str">
        <f>IF((VLOOKUP($A185,'[1]data aktuální'!$A$1:$DI$10000,30,0))=0,"",(VLOOKUP($A185,'[1]data aktuální'!$A$1:$DI$10000,30,0)))</f>
        <v/>
      </c>
      <c r="L185" s="60">
        <f>IF((VLOOKUP($A185,'[1]data aktuální'!$A$1:$DI$10000,32,0))=0,"",(VLOOKUP($A185,'[1]data aktuální'!$A$1:$DI$10000,32,0)))</f>
        <v>25</v>
      </c>
      <c r="M185" s="60" t="str">
        <f>IF((VLOOKUP($A185,'[1]data aktuální'!$A$1:$DI$10000,33,0))=0,"",(VLOOKUP($A185,'[1]data aktuální'!$A$1:$DI$10000,33,0)))</f>
        <v/>
      </c>
      <c r="N185" s="60" t="str">
        <f>IF((VLOOKUP($A185,'[1]data aktuální'!$A$1:$DI$10000,34,0))=0,"",(VLOOKUP($A185,'[1]data aktuální'!$A$1:$DI$10000,34,0)))</f>
        <v/>
      </c>
      <c r="O185" s="60" t="str">
        <f>IF((VLOOKUP($A185,'[1]data aktuální'!$A$1:$DI$10000,35,0))=0,"",(VLOOKUP($A185,'[1]data aktuální'!$A$1:$DI$10000,35,0)))</f>
        <v/>
      </c>
      <c r="P185" s="60">
        <f>IF((VLOOKUP($A185,'[1]data aktuální'!$A$1:$DI$10000,37,0))=0,"",(VLOOKUP($A185,'[1]data aktuální'!$A$1:$DI$10000,37,0)))</f>
        <v>15</v>
      </c>
      <c r="Q185" s="60" t="str">
        <f>IF((VLOOKUP($A185,'[1]data aktuální'!$A$1:$DI$10000,38,0))=0,"",(VLOOKUP($A185,'[1]data aktuální'!$A$1:$DI$10000,38,0)))</f>
        <v/>
      </c>
      <c r="R185" s="60" t="str">
        <f>IF((VLOOKUP($A185,'[1]data aktuální'!$A$1:$DI$10000,39,0))=0,"",(VLOOKUP($A185,'[1]data aktuální'!$A$1:$DI$10000,39,0)))</f>
        <v/>
      </c>
      <c r="S185" s="60" t="str">
        <f>IF((VLOOKUP($A185,'[1]data aktuální'!$A$1:$DI$10000,40,0))=0,"",(VLOOKUP($A185,'[1]data aktuální'!$A$1:$DI$10000,40,0)))</f>
        <v/>
      </c>
      <c r="T185" s="60" t="str">
        <f>IF((VLOOKUP($A185,'[1]data aktuální'!$A$1:$DI$10000,42,0))=0,"",(VLOOKUP($A185,'[1]data aktuální'!$A$1:$DI$10000,42,0)))</f>
        <v/>
      </c>
      <c r="U185" s="60" t="str">
        <f>IF((VLOOKUP($A185,'[1]data aktuální'!$A$1:$DI$10000,43,0))=0,"",(VLOOKUP($A185,'[1]data aktuální'!$A$1:$DI$10000,43,0)))</f>
        <v/>
      </c>
      <c r="V185" s="60" t="str">
        <f>IF((VLOOKUP($A185,'[1]data aktuální'!$A$1:$DI$10000,44,0))=0,"",(VLOOKUP($A185,'[1]data aktuální'!$A$1:$DI$10000,44,0)))</f>
        <v/>
      </c>
      <c r="W185" s="60" t="str">
        <f>IF((VLOOKUP($A185,'[1]data aktuální'!$A$1:$DI$10000,45,0))=0,"",(VLOOKUP($A185,'[1]data aktuální'!$A$1:$DI$10000,45,0)))</f>
        <v/>
      </c>
      <c r="X185" s="60" t="str">
        <f>IF((VLOOKUP($A185,'[1]data aktuální'!$A$1:$DI$10000,47,0))=0,"",(VLOOKUP($A185,'[1]data aktuální'!$A$1:$DI$10000,47,0)))</f>
        <v/>
      </c>
      <c r="Y185" s="60" t="str">
        <f>IF((VLOOKUP($A185,'[1]data aktuální'!$A$1:$DI$10000,48,0))=0,"",(VLOOKUP($A185,'[1]data aktuální'!$A$1:$DI$10000,48,0)))</f>
        <v/>
      </c>
      <c r="Z185" s="60" t="str">
        <f>IF((VLOOKUP($A185,'[1]data aktuální'!$A$1:$DI$10000,49,0))=0,"",(VLOOKUP($A185,'[1]data aktuální'!$A$1:$DI$10000,49,0)))</f>
        <v/>
      </c>
      <c r="AA185" s="60" t="str">
        <f>IF((VLOOKUP($A185,'[1]data aktuální'!$A$1:$DI$10000,50,0))=0,"",(VLOOKUP($A185,'[1]data aktuální'!$A$1:$DI$10000,50,0)))</f>
        <v/>
      </c>
      <c r="AB185" s="60" t="str">
        <f>IF((VLOOKUP($A185,'[1]data aktuální'!$A$1:$DI$10000,52,0))=0,"",(VLOOKUP($A185,'[1]data aktuální'!$A$1:$DI$10000,52,0)))</f>
        <v/>
      </c>
      <c r="AC185" s="60" t="str">
        <f>IF((VLOOKUP($A185,'[1]data aktuální'!$A$1:$DI$10000,53,0))=0,"",(VLOOKUP($A185,'[1]data aktuální'!$A$1:$DI$10000,53,0)))</f>
        <v/>
      </c>
      <c r="AD185" s="60" t="str">
        <f>IF((VLOOKUP($A185,'[1]data aktuální'!$A$1:$DI$10000,54,0))=0,"",(VLOOKUP($A185,'[1]data aktuální'!$A$1:$DI$10000,54,0)))</f>
        <v/>
      </c>
      <c r="AE185" s="60" t="str">
        <f>IF((VLOOKUP($A185,'[1]data aktuální'!$A$1:$DI$10000,55,0))=0,"",(VLOOKUP($A185,'[1]data aktuální'!$A$1:$DI$10000,55,0)))</f>
        <v/>
      </c>
      <c r="AF185" s="60" t="str">
        <f>IF((VLOOKUP($A185,'[1]data aktuální'!$A$1:$DI$10000,57,0))=0,"",(VLOOKUP($A185,'[1]data aktuální'!$A$1:$DI$10000,57,0)))</f>
        <v/>
      </c>
      <c r="AG185" s="60" t="str">
        <f>IF((VLOOKUP($A185,'[1]data aktuální'!$A$1:$DI$10000,58,0))=0,"",(VLOOKUP($A185,'[1]data aktuální'!$A$1:$DI$10000,58,0)))</f>
        <v/>
      </c>
      <c r="AH185" s="60" t="str">
        <f>IF((VLOOKUP($A185,'[1]data aktuální'!$A$1:$DI$10000,59,0))=0,"",(VLOOKUP($A185,'[1]data aktuální'!$A$1:$DI$10000,59,0)))</f>
        <v/>
      </c>
      <c r="AI185" s="60" t="str">
        <f>IF((VLOOKUP($A185,'[1]data aktuální'!$A$1:$DI$10000,60,0))=0,"",(VLOOKUP($A185,'[1]data aktuální'!$A$1:$DI$10000,60,0)))</f>
        <v/>
      </c>
      <c r="AJ185" s="60" t="str">
        <f>IF((VLOOKUP($A185,'[1]data aktuální'!$A$1:$DI$10000,62,0))=0,"",(VLOOKUP($A185,'[1]data aktuální'!$A$1:$DI$10000,62,0)))</f>
        <v/>
      </c>
      <c r="AK185" s="60" t="str">
        <f>IF((VLOOKUP($A185,'[1]data aktuální'!$A$1:$DI$10000,63,0))=0,"",(VLOOKUP($A185,'[1]data aktuální'!$A$1:$DI$10000,63,0)))</f>
        <v/>
      </c>
      <c r="AL185" s="60" t="str">
        <f>IF((VLOOKUP($A185,'[1]data aktuální'!$A$1:$DI$10000,64,0))=0,"",(VLOOKUP($A185,'[1]data aktuální'!$A$1:$DI$10000,64,0)))</f>
        <v/>
      </c>
      <c r="AM185" s="60" t="str">
        <f>IF((VLOOKUP($A185,'[1]data aktuální'!$A$1:$DI$10000,65,0))=0,"",(VLOOKUP($A185,'[1]data aktuální'!$A$1:$DI$10000,65,0)))</f>
        <v/>
      </c>
      <c r="AN185" s="56" t="str">
        <f>VLOOKUP(A185,'[1]data aktuální'!$A$2:$DI$10000,113,0)</f>
        <v>do 2,5 tis.m3</v>
      </c>
    </row>
    <row r="186" spans="1:40" s="36" customFormat="1" x14ac:dyDescent="0.25">
      <c r="A186" s="36">
        <v>366</v>
      </c>
      <c r="B186" s="53" t="str">
        <f>(VLOOKUP($A186,'[1]data aktuální'!$A$1:$DI$10000,3,0))</f>
        <v>63485460</v>
      </c>
      <c r="C186" s="55" t="str">
        <f>(VLOOKUP($A186,'[1]data aktuální'!$A$1:$DI$10000,7,0))</f>
        <v>M.F.A. Konšel s.r.o.</v>
      </c>
      <c r="D186" s="55" t="str">
        <f>IF((VLOOKUP($A186,'[1]data aktuální'!$A$1:$DI$10000,14,0))=0,"",(VLOOKUP($A186,'[1]data aktuální'!$A$1:$DI$10000,14,0)))</f>
        <v/>
      </c>
      <c r="E186" s="57">
        <f>(VLOOKUP($A186,'[1]data aktuální'!$A$1:$DI$10000,22,0))</f>
        <v>3255</v>
      </c>
      <c r="F186" s="57">
        <f>(VLOOKUP($A186,'[1]data aktuální'!$A$1:$DI$10000,23,0))</f>
        <v>1528</v>
      </c>
      <c r="G186" s="57">
        <f>(VLOOKUP($A186,'[1]data aktuální'!$A$1:$DI$10000,24,0))</f>
        <v>1395</v>
      </c>
      <c r="H186" s="59">
        <f>IF((VLOOKUP($A186,'[1]data aktuální'!$A$1:$DI$10000,27,0))=0,"",(VLOOKUP($A186,'[1]data aktuální'!$A$1:$DI$10000,27,0)))</f>
        <v>85</v>
      </c>
      <c r="I186" s="59" t="str">
        <f>IF((VLOOKUP($A186,'[1]data aktuální'!$A$1:$DI$10000,28,0))=0,"",(VLOOKUP($A186,'[1]data aktuální'!$A$1:$DI$10000,28,0)))</f>
        <v/>
      </c>
      <c r="J186" s="59" t="str">
        <f>IF((VLOOKUP($A186,'[1]data aktuální'!$A$1:$DI$10000,29,0))=0,"",(VLOOKUP($A186,'[1]data aktuální'!$A$1:$DI$10000,29,0)))</f>
        <v/>
      </c>
      <c r="K186" s="59" t="str">
        <f>IF((VLOOKUP($A186,'[1]data aktuální'!$A$1:$DI$10000,30,0))=0,"",(VLOOKUP($A186,'[1]data aktuální'!$A$1:$DI$10000,30,0)))</f>
        <v/>
      </c>
      <c r="L186" s="59">
        <f>IF((VLOOKUP($A186,'[1]data aktuální'!$A$1:$DI$10000,32,0))=0,"",(VLOOKUP($A186,'[1]data aktuální'!$A$1:$DI$10000,32,0)))</f>
        <v>15</v>
      </c>
      <c r="M186" s="59" t="str">
        <f>IF((VLOOKUP($A186,'[1]data aktuální'!$A$1:$DI$10000,33,0))=0,"",(VLOOKUP($A186,'[1]data aktuální'!$A$1:$DI$10000,33,0)))</f>
        <v/>
      </c>
      <c r="N186" s="59" t="str">
        <f>IF((VLOOKUP($A186,'[1]data aktuální'!$A$1:$DI$10000,34,0))=0,"",(VLOOKUP($A186,'[1]data aktuální'!$A$1:$DI$10000,34,0)))</f>
        <v/>
      </c>
      <c r="O186" s="59" t="str">
        <f>IF((VLOOKUP($A186,'[1]data aktuální'!$A$1:$DI$10000,35,0))=0,"",(VLOOKUP($A186,'[1]data aktuální'!$A$1:$DI$10000,35,0)))</f>
        <v/>
      </c>
      <c r="P186" s="59" t="str">
        <f>IF((VLOOKUP($A186,'[1]data aktuální'!$A$1:$DI$10000,37,0))=0,"",(VLOOKUP($A186,'[1]data aktuální'!$A$1:$DI$10000,37,0)))</f>
        <v/>
      </c>
      <c r="Q186" s="59" t="str">
        <f>IF((VLOOKUP($A186,'[1]data aktuální'!$A$1:$DI$10000,38,0))=0,"",(VLOOKUP($A186,'[1]data aktuální'!$A$1:$DI$10000,38,0)))</f>
        <v/>
      </c>
      <c r="R186" s="59" t="str">
        <f>IF((VLOOKUP($A186,'[1]data aktuální'!$A$1:$DI$10000,39,0))=0,"",(VLOOKUP($A186,'[1]data aktuální'!$A$1:$DI$10000,39,0)))</f>
        <v/>
      </c>
      <c r="S186" s="59" t="str">
        <f>IF((VLOOKUP($A186,'[1]data aktuální'!$A$1:$DI$10000,40,0))=0,"",(VLOOKUP($A186,'[1]data aktuální'!$A$1:$DI$10000,40,0)))</f>
        <v/>
      </c>
      <c r="T186" s="59" t="str">
        <f>IF((VLOOKUP($A186,'[1]data aktuální'!$A$1:$DI$10000,42,0))=0,"",(VLOOKUP($A186,'[1]data aktuální'!$A$1:$DI$10000,42,0)))</f>
        <v/>
      </c>
      <c r="U186" s="59" t="str">
        <f>IF((VLOOKUP($A186,'[1]data aktuální'!$A$1:$DI$10000,43,0))=0,"",(VLOOKUP($A186,'[1]data aktuální'!$A$1:$DI$10000,43,0)))</f>
        <v/>
      </c>
      <c r="V186" s="59" t="str">
        <f>IF((VLOOKUP($A186,'[1]data aktuální'!$A$1:$DI$10000,44,0))=0,"",(VLOOKUP($A186,'[1]data aktuální'!$A$1:$DI$10000,44,0)))</f>
        <v/>
      </c>
      <c r="W186" s="59" t="str">
        <f>IF((VLOOKUP($A186,'[1]data aktuální'!$A$1:$DI$10000,45,0))=0,"",(VLOOKUP($A186,'[1]data aktuální'!$A$1:$DI$10000,45,0)))</f>
        <v/>
      </c>
      <c r="X186" s="59" t="str">
        <f>IF((VLOOKUP($A186,'[1]data aktuální'!$A$1:$DI$10000,47,0))=0,"",(VLOOKUP($A186,'[1]data aktuální'!$A$1:$DI$10000,47,0)))</f>
        <v/>
      </c>
      <c r="Y186" s="59" t="str">
        <f>IF((VLOOKUP($A186,'[1]data aktuální'!$A$1:$DI$10000,48,0))=0,"",(VLOOKUP($A186,'[1]data aktuální'!$A$1:$DI$10000,48,0)))</f>
        <v/>
      </c>
      <c r="Z186" s="59" t="str">
        <f>IF((VLOOKUP($A186,'[1]data aktuální'!$A$1:$DI$10000,49,0))=0,"",(VLOOKUP($A186,'[1]data aktuální'!$A$1:$DI$10000,49,0)))</f>
        <v/>
      </c>
      <c r="AA186" s="59" t="str">
        <f>IF((VLOOKUP($A186,'[1]data aktuální'!$A$1:$DI$10000,50,0))=0,"",(VLOOKUP($A186,'[1]data aktuální'!$A$1:$DI$10000,50,0)))</f>
        <v/>
      </c>
      <c r="AB186" s="59" t="str">
        <f>IF((VLOOKUP($A186,'[1]data aktuální'!$A$1:$DI$10000,52,0))=0,"",(VLOOKUP($A186,'[1]data aktuální'!$A$1:$DI$10000,52,0)))</f>
        <v/>
      </c>
      <c r="AC186" s="59" t="str">
        <f>IF((VLOOKUP($A186,'[1]data aktuální'!$A$1:$DI$10000,53,0))=0,"",(VLOOKUP($A186,'[1]data aktuální'!$A$1:$DI$10000,53,0)))</f>
        <v/>
      </c>
      <c r="AD186" s="59" t="str">
        <f>IF((VLOOKUP($A186,'[1]data aktuální'!$A$1:$DI$10000,54,0))=0,"",(VLOOKUP($A186,'[1]data aktuální'!$A$1:$DI$10000,54,0)))</f>
        <v/>
      </c>
      <c r="AE186" s="59" t="str">
        <f>IF((VLOOKUP($A186,'[1]data aktuální'!$A$1:$DI$10000,55,0))=0,"",(VLOOKUP($A186,'[1]data aktuální'!$A$1:$DI$10000,55,0)))</f>
        <v/>
      </c>
      <c r="AF186" s="59" t="str">
        <f>IF((VLOOKUP($A186,'[1]data aktuální'!$A$1:$DI$10000,57,0))=0,"",(VLOOKUP($A186,'[1]data aktuální'!$A$1:$DI$10000,57,0)))</f>
        <v/>
      </c>
      <c r="AG186" s="59" t="str">
        <f>IF((VLOOKUP($A186,'[1]data aktuální'!$A$1:$DI$10000,58,0))=0,"",(VLOOKUP($A186,'[1]data aktuální'!$A$1:$DI$10000,58,0)))</f>
        <v/>
      </c>
      <c r="AH186" s="59" t="str">
        <f>IF((VLOOKUP($A186,'[1]data aktuální'!$A$1:$DI$10000,59,0))=0,"",(VLOOKUP($A186,'[1]data aktuální'!$A$1:$DI$10000,59,0)))</f>
        <v/>
      </c>
      <c r="AI186" s="59" t="str">
        <f>IF((VLOOKUP($A186,'[1]data aktuální'!$A$1:$DI$10000,60,0))=0,"",(VLOOKUP($A186,'[1]data aktuální'!$A$1:$DI$10000,60,0)))</f>
        <v/>
      </c>
      <c r="AJ186" s="59" t="str">
        <f>IF((VLOOKUP($A186,'[1]data aktuální'!$A$1:$DI$10000,62,0))=0,"",(VLOOKUP($A186,'[1]data aktuální'!$A$1:$DI$10000,62,0)))</f>
        <v/>
      </c>
      <c r="AK186" s="59" t="str">
        <f>IF((VLOOKUP($A186,'[1]data aktuální'!$A$1:$DI$10000,63,0))=0,"",(VLOOKUP($A186,'[1]data aktuální'!$A$1:$DI$10000,63,0)))</f>
        <v/>
      </c>
      <c r="AL186" s="59" t="str">
        <f>IF((VLOOKUP($A186,'[1]data aktuální'!$A$1:$DI$10000,64,0))=0,"",(VLOOKUP($A186,'[1]data aktuální'!$A$1:$DI$10000,64,0)))</f>
        <v/>
      </c>
      <c r="AM186" s="59" t="str">
        <f>IF((VLOOKUP($A186,'[1]data aktuální'!$A$1:$DI$10000,65,0))=0,"",(VLOOKUP($A186,'[1]data aktuální'!$A$1:$DI$10000,65,0)))</f>
        <v/>
      </c>
      <c r="AN186" s="55" t="str">
        <f>VLOOKUP(A186,'[1]data aktuální'!$A$2:$DI$10000,113,0)</f>
        <v>do 2,5 tis.m3</v>
      </c>
    </row>
    <row r="187" spans="1:40" x14ac:dyDescent="0.25">
      <c r="A187">
        <v>358</v>
      </c>
      <c r="B187" s="54" t="str">
        <f>(VLOOKUP($A187,'[1]data aktuální'!$A$1:$DI$10000,3,0))</f>
        <v>07959141</v>
      </c>
      <c r="C187" s="56" t="str">
        <f>(VLOOKUP($A187,'[1]data aktuální'!$A$1:$DI$10000,7,0))</f>
        <v>Hanslík služby s.r.o.</v>
      </c>
      <c r="D187" s="56" t="str">
        <f>IF((VLOOKUP($A187,'[1]data aktuální'!$A$1:$DI$10000,14,0))=0,"",(VLOOKUP($A187,'[1]data aktuální'!$A$1:$DI$10000,14,0)))</f>
        <v/>
      </c>
      <c r="E187" s="58">
        <f>(VLOOKUP($A187,'[1]data aktuální'!$A$1:$DI$10000,22,0))</f>
        <v>2005</v>
      </c>
      <c r="F187" s="58">
        <f>(VLOOKUP($A187,'[1]data aktuální'!$A$1:$DI$10000,23,0))</f>
        <v>1215</v>
      </c>
      <c r="G187" s="58">
        <f>(VLOOKUP($A187,'[1]data aktuální'!$A$1:$DI$10000,24,0))</f>
        <v>1356</v>
      </c>
      <c r="H187" s="60">
        <f>IF((VLOOKUP($A187,'[1]data aktuální'!$A$1:$DI$10000,27,0))=0,"",(VLOOKUP($A187,'[1]data aktuální'!$A$1:$DI$10000,27,0)))</f>
        <v>89</v>
      </c>
      <c r="I187" s="60">
        <f>IF((VLOOKUP($A187,'[1]data aktuální'!$A$1:$DI$10000,28,0))=0,"",(VLOOKUP($A187,'[1]data aktuální'!$A$1:$DI$10000,28,0)))</f>
        <v>2</v>
      </c>
      <c r="J187" s="60">
        <f>IF((VLOOKUP($A187,'[1]data aktuální'!$A$1:$DI$10000,29,0))=0,"",(VLOOKUP($A187,'[1]data aktuální'!$A$1:$DI$10000,29,0)))</f>
        <v>1</v>
      </c>
      <c r="K187" s="60">
        <f>IF((VLOOKUP($A187,'[1]data aktuální'!$A$1:$DI$10000,30,0))=0,"",(VLOOKUP($A187,'[1]data aktuální'!$A$1:$DI$10000,30,0)))</f>
        <v>1</v>
      </c>
      <c r="L187" s="60" t="str">
        <f>IF((VLOOKUP($A187,'[1]data aktuální'!$A$1:$DI$10000,32,0))=0,"",(VLOOKUP($A187,'[1]data aktuální'!$A$1:$DI$10000,32,0)))</f>
        <v/>
      </c>
      <c r="M187" s="60" t="str">
        <f>IF((VLOOKUP($A187,'[1]data aktuální'!$A$1:$DI$10000,33,0))=0,"",(VLOOKUP($A187,'[1]data aktuální'!$A$1:$DI$10000,33,0)))</f>
        <v/>
      </c>
      <c r="N187" s="60" t="str">
        <f>IF((VLOOKUP($A187,'[1]data aktuální'!$A$1:$DI$10000,34,0))=0,"",(VLOOKUP($A187,'[1]data aktuální'!$A$1:$DI$10000,34,0)))</f>
        <v/>
      </c>
      <c r="O187" s="60" t="str">
        <f>IF((VLOOKUP($A187,'[1]data aktuální'!$A$1:$DI$10000,35,0))=0,"",(VLOOKUP($A187,'[1]data aktuální'!$A$1:$DI$10000,35,0)))</f>
        <v/>
      </c>
      <c r="P187" s="60">
        <f>IF((VLOOKUP($A187,'[1]data aktuální'!$A$1:$DI$10000,37,0))=0,"",(VLOOKUP($A187,'[1]data aktuální'!$A$1:$DI$10000,37,0)))</f>
        <v>7</v>
      </c>
      <c r="Q187" s="60" t="str">
        <f>IF((VLOOKUP($A187,'[1]data aktuální'!$A$1:$DI$10000,38,0))=0,"",(VLOOKUP($A187,'[1]data aktuální'!$A$1:$DI$10000,38,0)))</f>
        <v/>
      </c>
      <c r="R187" s="60" t="str">
        <f>IF((VLOOKUP($A187,'[1]data aktuální'!$A$1:$DI$10000,39,0))=0,"",(VLOOKUP($A187,'[1]data aktuální'!$A$1:$DI$10000,39,0)))</f>
        <v/>
      </c>
      <c r="S187" s="60" t="str">
        <f>IF((VLOOKUP($A187,'[1]data aktuální'!$A$1:$DI$10000,40,0))=0,"",(VLOOKUP($A187,'[1]data aktuální'!$A$1:$DI$10000,40,0)))</f>
        <v/>
      </c>
      <c r="T187" s="60" t="str">
        <f>IF((VLOOKUP($A187,'[1]data aktuální'!$A$1:$DI$10000,42,0))=0,"",(VLOOKUP($A187,'[1]data aktuální'!$A$1:$DI$10000,42,0)))</f>
        <v/>
      </c>
      <c r="U187" s="60" t="str">
        <f>IF((VLOOKUP($A187,'[1]data aktuální'!$A$1:$DI$10000,43,0))=0,"",(VLOOKUP($A187,'[1]data aktuální'!$A$1:$DI$10000,43,0)))</f>
        <v/>
      </c>
      <c r="V187" s="60" t="str">
        <f>IF((VLOOKUP($A187,'[1]data aktuální'!$A$1:$DI$10000,44,0))=0,"",(VLOOKUP($A187,'[1]data aktuální'!$A$1:$DI$10000,44,0)))</f>
        <v/>
      </c>
      <c r="W187" s="60" t="str">
        <f>IF((VLOOKUP($A187,'[1]data aktuální'!$A$1:$DI$10000,45,0))=0,"",(VLOOKUP($A187,'[1]data aktuální'!$A$1:$DI$10000,45,0)))</f>
        <v/>
      </c>
      <c r="X187" s="60" t="str">
        <f>IF((VLOOKUP($A187,'[1]data aktuální'!$A$1:$DI$10000,47,0))=0,"",(VLOOKUP($A187,'[1]data aktuální'!$A$1:$DI$10000,47,0)))</f>
        <v/>
      </c>
      <c r="Y187" s="60" t="str">
        <f>IF((VLOOKUP($A187,'[1]data aktuální'!$A$1:$DI$10000,48,0))=0,"",(VLOOKUP($A187,'[1]data aktuální'!$A$1:$DI$10000,48,0)))</f>
        <v/>
      </c>
      <c r="Z187" s="60" t="str">
        <f>IF((VLOOKUP($A187,'[1]data aktuální'!$A$1:$DI$10000,49,0))=0,"",(VLOOKUP($A187,'[1]data aktuální'!$A$1:$DI$10000,49,0)))</f>
        <v/>
      </c>
      <c r="AA187" s="60" t="str">
        <f>IF((VLOOKUP($A187,'[1]data aktuální'!$A$1:$DI$10000,50,0))=0,"",(VLOOKUP($A187,'[1]data aktuální'!$A$1:$DI$10000,50,0)))</f>
        <v/>
      </c>
      <c r="AB187" s="60" t="str">
        <f>IF((VLOOKUP($A187,'[1]data aktuální'!$A$1:$DI$10000,52,0))=0,"",(VLOOKUP($A187,'[1]data aktuální'!$A$1:$DI$10000,52,0)))</f>
        <v/>
      </c>
      <c r="AC187" s="60" t="str">
        <f>IF((VLOOKUP($A187,'[1]data aktuální'!$A$1:$DI$10000,53,0))=0,"",(VLOOKUP($A187,'[1]data aktuální'!$A$1:$DI$10000,53,0)))</f>
        <v/>
      </c>
      <c r="AD187" s="60" t="str">
        <f>IF((VLOOKUP($A187,'[1]data aktuální'!$A$1:$DI$10000,54,0))=0,"",(VLOOKUP($A187,'[1]data aktuální'!$A$1:$DI$10000,54,0)))</f>
        <v/>
      </c>
      <c r="AE187" s="60" t="str">
        <f>IF((VLOOKUP($A187,'[1]data aktuální'!$A$1:$DI$10000,55,0))=0,"",(VLOOKUP($A187,'[1]data aktuální'!$A$1:$DI$10000,55,0)))</f>
        <v/>
      </c>
      <c r="AF187" s="60" t="str">
        <f>IF((VLOOKUP($A187,'[1]data aktuální'!$A$1:$DI$10000,57,0))=0,"",(VLOOKUP($A187,'[1]data aktuální'!$A$1:$DI$10000,57,0)))</f>
        <v/>
      </c>
      <c r="AG187" s="60" t="str">
        <f>IF((VLOOKUP($A187,'[1]data aktuální'!$A$1:$DI$10000,58,0))=0,"",(VLOOKUP($A187,'[1]data aktuální'!$A$1:$DI$10000,58,0)))</f>
        <v/>
      </c>
      <c r="AH187" s="60" t="str">
        <f>IF((VLOOKUP($A187,'[1]data aktuální'!$A$1:$DI$10000,59,0))=0,"",(VLOOKUP($A187,'[1]data aktuální'!$A$1:$DI$10000,59,0)))</f>
        <v/>
      </c>
      <c r="AI187" s="60" t="str">
        <f>IF((VLOOKUP($A187,'[1]data aktuální'!$A$1:$DI$10000,60,0))=0,"",(VLOOKUP($A187,'[1]data aktuální'!$A$1:$DI$10000,60,0)))</f>
        <v/>
      </c>
      <c r="AJ187" s="60" t="str">
        <f>IF((VLOOKUP($A187,'[1]data aktuální'!$A$1:$DI$10000,62,0))=0,"",(VLOOKUP($A187,'[1]data aktuální'!$A$1:$DI$10000,62,0)))</f>
        <v/>
      </c>
      <c r="AK187" s="60" t="str">
        <f>IF((VLOOKUP($A187,'[1]data aktuální'!$A$1:$DI$10000,63,0))=0,"",(VLOOKUP($A187,'[1]data aktuální'!$A$1:$DI$10000,63,0)))</f>
        <v/>
      </c>
      <c r="AL187" s="60" t="str">
        <f>IF((VLOOKUP($A187,'[1]data aktuální'!$A$1:$DI$10000,64,0))=0,"",(VLOOKUP($A187,'[1]data aktuální'!$A$1:$DI$10000,64,0)))</f>
        <v/>
      </c>
      <c r="AM187" s="60" t="str">
        <f>IF((VLOOKUP($A187,'[1]data aktuální'!$A$1:$DI$10000,65,0))=0,"",(VLOOKUP($A187,'[1]data aktuální'!$A$1:$DI$10000,65,0)))</f>
        <v/>
      </c>
      <c r="AN187" s="56" t="str">
        <f>VLOOKUP(A187,'[1]data aktuální'!$A$2:$DI$10000,113,0)</f>
        <v>do 2,5 tis.m3</v>
      </c>
    </row>
    <row r="188" spans="1:40" s="36" customFormat="1" x14ac:dyDescent="0.25">
      <c r="A188" s="36">
        <v>422</v>
      </c>
      <c r="B188" s="53" t="str">
        <f>(VLOOKUP($A188,'[1]data aktuální'!$A$1:$DI$10000,3,0))</f>
        <v>45639248</v>
      </c>
      <c r="C188" s="55" t="str">
        <f>(VLOOKUP($A188,'[1]data aktuální'!$A$1:$DI$10000,7,0))</f>
        <v>Libor Štancl</v>
      </c>
      <c r="D188" s="55" t="str">
        <f>IF((VLOOKUP($A188,'[1]data aktuální'!$A$1:$DI$10000,14,0))=0,"",(VLOOKUP($A188,'[1]data aktuální'!$A$1:$DI$10000,14,0)))</f>
        <v/>
      </c>
      <c r="E188" s="57">
        <f>(VLOOKUP($A188,'[1]data aktuální'!$A$1:$DI$10000,22,0))</f>
        <v>1200</v>
      </c>
      <c r="F188" s="57">
        <f>(VLOOKUP($A188,'[1]data aktuální'!$A$1:$DI$10000,23,0))</f>
        <v>1320</v>
      </c>
      <c r="G188" s="57">
        <f>(VLOOKUP($A188,'[1]data aktuální'!$A$1:$DI$10000,24,0))</f>
        <v>1250</v>
      </c>
      <c r="H188" s="59">
        <f>IF((VLOOKUP($A188,'[1]data aktuální'!$A$1:$DI$10000,27,0))=0,"",(VLOOKUP($A188,'[1]data aktuální'!$A$1:$DI$10000,27,0)))</f>
        <v>30</v>
      </c>
      <c r="I188" s="59">
        <f>IF((VLOOKUP($A188,'[1]data aktuální'!$A$1:$DI$10000,28,0))=0,"",(VLOOKUP($A188,'[1]data aktuální'!$A$1:$DI$10000,28,0)))</f>
        <v>34</v>
      </c>
      <c r="J188" s="59" t="str">
        <f>IF((VLOOKUP($A188,'[1]data aktuální'!$A$1:$DI$10000,29,0))=0,"",(VLOOKUP($A188,'[1]data aktuální'!$A$1:$DI$10000,29,0)))</f>
        <v/>
      </c>
      <c r="K188" s="59" t="str">
        <f>IF((VLOOKUP($A188,'[1]data aktuální'!$A$1:$DI$10000,30,0))=0,"",(VLOOKUP($A188,'[1]data aktuální'!$A$1:$DI$10000,30,0)))</f>
        <v/>
      </c>
      <c r="L188" s="59">
        <f>IF((VLOOKUP($A188,'[1]data aktuální'!$A$1:$DI$10000,32,0))=0,"",(VLOOKUP($A188,'[1]data aktuální'!$A$1:$DI$10000,32,0)))</f>
        <v>2</v>
      </c>
      <c r="M188" s="59" t="str">
        <f>IF((VLOOKUP($A188,'[1]data aktuální'!$A$1:$DI$10000,33,0))=0,"",(VLOOKUP($A188,'[1]data aktuální'!$A$1:$DI$10000,33,0)))</f>
        <v/>
      </c>
      <c r="N188" s="59" t="str">
        <f>IF((VLOOKUP($A188,'[1]data aktuální'!$A$1:$DI$10000,34,0))=0,"",(VLOOKUP($A188,'[1]data aktuální'!$A$1:$DI$10000,34,0)))</f>
        <v/>
      </c>
      <c r="O188" s="59" t="str">
        <f>IF((VLOOKUP($A188,'[1]data aktuální'!$A$1:$DI$10000,35,0))=0,"",(VLOOKUP($A188,'[1]data aktuální'!$A$1:$DI$10000,35,0)))</f>
        <v/>
      </c>
      <c r="P188" s="59">
        <f>IF((VLOOKUP($A188,'[1]data aktuální'!$A$1:$DI$10000,37,0))=0,"",(VLOOKUP($A188,'[1]data aktuální'!$A$1:$DI$10000,37,0)))</f>
        <v>2</v>
      </c>
      <c r="Q188" s="59" t="str">
        <f>IF((VLOOKUP($A188,'[1]data aktuální'!$A$1:$DI$10000,38,0))=0,"",(VLOOKUP($A188,'[1]data aktuální'!$A$1:$DI$10000,38,0)))</f>
        <v/>
      </c>
      <c r="R188" s="59" t="str">
        <f>IF((VLOOKUP($A188,'[1]data aktuální'!$A$1:$DI$10000,39,0))=0,"",(VLOOKUP($A188,'[1]data aktuální'!$A$1:$DI$10000,39,0)))</f>
        <v/>
      </c>
      <c r="S188" s="59" t="str">
        <f>IF((VLOOKUP($A188,'[1]data aktuální'!$A$1:$DI$10000,40,0))=0,"",(VLOOKUP($A188,'[1]data aktuální'!$A$1:$DI$10000,40,0)))</f>
        <v/>
      </c>
      <c r="T188" s="59" t="str">
        <f>IF((VLOOKUP($A188,'[1]data aktuální'!$A$1:$DI$10000,42,0))=0,"",(VLOOKUP($A188,'[1]data aktuální'!$A$1:$DI$10000,42,0)))</f>
        <v/>
      </c>
      <c r="U188" s="59" t="str">
        <f>IF((VLOOKUP($A188,'[1]data aktuální'!$A$1:$DI$10000,43,0))=0,"",(VLOOKUP($A188,'[1]data aktuální'!$A$1:$DI$10000,43,0)))</f>
        <v/>
      </c>
      <c r="V188" s="59" t="str">
        <f>IF((VLOOKUP($A188,'[1]data aktuální'!$A$1:$DI$10000,44,0))=0,"",(VLOOKUP($A188,'[1]data aktuální'!$A$1:$DI$10000,44,0)))</f>
        <v/>
      </c>
      <c r="W188" s="59" t="str">
        <f>IF((VLOOKUP($A188,'[1]data aktuální'!$A$1:$DI$10000,45,0))=0,"",(VLOOKUP($A188,'[1]data aktuální'!$A$1:$DI$10000,45,0)))</f>
        <v/>
      </c>
      <c r="X188" s="59">
        <f>IF((VLOOKUP($A188,'[1]data aktuální'!$A$1:$DI$10000,47,0))=0,"",(VLOOKUP($A188,'[1]data aktuální'!$A$1:$DI$10000,47,0)))</f>
        <v>9</v>
      </c>
      <c r="Y188" s="59">
        <f>IF((VLOOKUP($A188,'[1]data aktuální'!$A$1:$DI$10000,48,0))=0,"",(VLOOKUP($A188,'[1]data aktuální'!$A$1:$DI$10000,48,0)))</f>
        <v>7</v>
      </c>
      <c r="Z188" s="59" t="str">
        <f>IF((VLOOKUP($A188,'[1]data aktuální'!$A$1:$DI$10000,49,0))=0,"",(VLOOKUP($A188,'[1]data aktuální'!$A$1:$DI$10000,49,0)))</f>
        <v/>
      </c>
      <c r="AA188" s="59" t="str">
        <f>IF((VLOOKUP($A188,'[1]data aktuální'!$A$1:$DI$10000,50,0))=0,"",(VLOOKUP($A188,'[1]data aktuální'!$A$1:$DI$10000,50,0)))</f>
        <v/>
      </c>
      <c r="AB188" s="59" t="str">
        <f>IF((VLOOKUP($A188,'[1]data aktuální'!$A$1:$DI$10000,52,0))=0,"",(VLOOKUP($A188,'[1]data aktuální'!$A$1:$DI$10000,52,0)))</f>
        <v/>
      </c>
      <c r="AC188" s="59" t="str">
        <f>IF((VLOOKUP($A188,'[1]data aktuální'!$A$1:$DI$10000,53,0))=0,"",(VLOOKUP($A188,'[1]data aktuální'!$A$1:$DI$10000,53,0)))</f>
        <v/>
      </c>
      <c r="AD188" s="59" t="str">
        <f>IF((VLOOKUP($A188,'[1]data aktuální'!$A$1:$DI$10000,54,0))=0,"",(VLOOKUP($A188,'[1]data aktuální'!$A$1:$DI$10000,54,0)))</f>
        <v/>
      </c>
      <c r="AE188" s="59" t="str">
        <f>IF((VLOOKUP($A188,'[1]data aktuální'!$A$1:$DI$10000,55,0))=0,"",(VLOOKUP($A188,'[1]data aktuální'!$A$1:$DI$10000,55,0)))</f>
        <v/>
      </c>
      <c r="AF188" s="59" t="str">
        <f>IF((VLOOKUP($A188,'[1]data aktuální'!$A$1:$DI$10000,57,0))=0,"",(VLOOKUP($A188,'[1]data aktuální'!$A$1:$DI$10000,57,0)))</f>
        <v/>
      </c>
      <c r="AG188" s="59" t="str">
        <f>IF((VLOOKUP($A188,'[1]data aktuální'!$A$1:$DI$10000,58,0))=0,"",(VLOOKUP($A188,'[1]data aktuální'!$A$1:$DI$10000,58,0)))</f>
        <v/>
      </c>
      <c r="AH188" s="59" t="str">
        <f>IF((VLOOKUP($A188,'[1]data aktuální'!$A$1:$DI$10000,59,0))=0,"",(VLOOKUP($A188,'[1]data aktuální'!$A$1:$DI$10000,59,0)))</f>
        <v/>
      </c>
      <c r="AI188" s="59" t="str">
        <f>IF((VLOOKUP($A188,'[1]data aktuální'!$A$1:$DI$10000,60,0))=0,"",(VLOOKUP($A188,'[1]data aktuální'!$A$1:$DI$10000,60,0)))</f>
        <v/>
      </c>
      <c r="AJ188" s="59">
        <f>IF((VLOOKUP($A188,'[1]data aktuální'!$A$1:$DI$10000,62,0))=0,"",(VLOOKUP($A188,'[1]data aktuální'!$A$1:$DI$10000,62,0)))</f>
        <v>10</v>
      </c>
      <c r="AK188" s="59">
        <f>IF((VLOOKUP($A188,'[1]data aktuální'!$A$1:$DI$10000,63,0))=0,"",(VLOOKUP($A188,'[1]data aktuální'!$A$1:$DI$10000,63,0)))</f>
        <v>6</v>
      </c>
      <c r="AL188" s="59" t="str">
        <f>IF((VLOOKUP($A188,'[1]data aktuální'!$A$1:$DI$10000,64,0))=0,"",(VLOOKUP($A188,'[1]data aktuální'!$A$1:$DI$10000,64,0)))</f>
        <v/>
      </c>
      <c r="AM188" s="59" t="str">
        <f>IF((VLOOKUP($A188,'[1]data aktuální'!$A$1:$DI$10000,65,0))=0,"",(VLOOKUP($A188,'[1]data aktuální'!$A$1:$DI$10000,65,0)))</f>
        <v/>
      </c>
      <c r="AN188" s="55" t="str">
        <f>VLOOKUP(A188,'[1]data aktuální'!$A$2:$DI$10000,113,0)</f>
        <v>do 2,5 tis.m3</v>
      </c>
    </row>
    <row r="189" spans="1:40" x14ac:dyDescent="0.25">
      <c r="A189">
        <v>122</v>
      </c>
      <c r="B189" s="54" t="str">
        <f>(VLOOKUP($A189,'[1]data aktuální'!$A$1:$DI$10000,3,0))</f>
        <v>00117099</v>
      </c>
      <c r="C189" s="56" t="str">
        <f>(VLOOKUP($A189,'[1]data aktuální'!$A$1:$DI$10000,7,0))</f>
        <v>Zemědělské obchodní družstvo Hlavňovice</v>
      </c>
      <c r="D189" s="56" t="str">
        <f>IF((VLOOKUP($A189,'[1]data aktuální'!$A$1:$DI$10000,14,0))=0,"",(VLOOKUP($A189,'[1]data aktuální'!$A$1:$DI$10000,14,0)))</f>
        <v/>
      </c>
      <c r="E189" s="58">
        <f>(VLOOKUP($A189,'[1]data aktuální'!$A$1:$DI$10000,22,0))</f>
        <v>1351</v>
      </c>
      <c r="F189" s="58">
        <f>(VLOOKUP($A189,'[1]data aktuální'!$A$1:$DI$10000,23,0))</f>
        <v>1280</v>
      </c>
      <c r="G189" s="58">
        <f>(VLOOKUP($A189,'[1]data aktuální'!$A$1:$DI$10000,24,0))</f>
        <v>1210</v>
      </c>
      <c r="H189" s="60">
        <f>IF((VLOOKUP($A189,'[1]data aktuální'!$A$1:$DI$10000,27,0))=0,"",(VLOOKUP($A189,'[1]data aktuální'!$A$1:$DI$10000,27,0)))</f>
        <v>100</v>
      </c>
      <c r="I189" s="60" t="str">
        <f>IF((VLOOKUP($A189,'[1]data aktuální'!$A$1:$DI$10000,28,0))=0,"",(VLOOKUP($A189,'[1]data aktuální'!$A$1:$DI$10000,28,0)))</f>
        <v/>
      </c>
      <c r="J189" s="60" t="str">
        <f>IF((VLOOKUP($A189,'[1]data aktuální'!$A$1:$DI$10000,29,0))=0,"",(VLOOKUP($A189,'[1]data aktuální'!$A$1:$DI$10000,29,0)))</f>
        <v/>
      </c>
      <c r="K189" s="60" t="str">
        <f>IF((VLOOKUP($A189,'[1]data aktuální'!$A$1:$DI$10000,30,0))=0,"",(VLOOKUP($A189,'[1]data aktuální'!$A$1:$DI$10000,30,0)))</f>
        <v/>
      </c>
      <c r="L189" s="60" t="str">
        <f>IF((VLOOKUP($A189,'[1]data aktuální'!$A$1:$DI$10000,32,0))=0,"",(VLOOKUP($A189,'[1]data aktuální'!$A$1:$DI$10000,32,0)))</f>
        <v/>
      </c>
      <c r="M189" s="60" t="str">
        <f>IF((VLOOKUP($A189,'[1]data aktuální'!$A$1:$DI$10000,33,0))=0,"",(VLOOKUP($A189,'[1]data aktuální'!$A$1:$DI$10000,33,0)))</f>
        <v/>
      </c>
      <c r="N189" s="60" t="str">
        <f>IF((VLOOKUP($A189,'[1]data aktuální'!$A$1:$DI$10000,34,0))=0,"",(VLOOKUP($A189,'[1]data aktuální'!$A$1:$DI$10000,34,0)))</f>
        <v/>
      </c>
      <c r="O189" s="60" t="str">
        <f>IF((VLOOKUP($A189,'[1]data aktuální'!$A$1:$DI$10000,35,0))=0,"",(VLOOKUP($A189,'[1]data aktuální'!$A$1:$DI$10000,35,0)))</f>
        <v/>
      </c>
      <c r="P189" s="60" t="str">
        <f>IF((VLOOKUP($A189,'[1]data aktuální'!$A$1:$DI$10000,37,0))=0,"",(VLOOKUP($A189,'[1]data aktuální'!$A$1:$DI$10000,37,0)))</f>
        <v/>
      </c>
      <c r="Q189" s="60" t="str">
        <f>IF((VLOOKUP($A189,'[1]data aktuální'!$A$1:$DI$10000,38,0))=0,"",(VLOOKUP($A189,'[1]data aktuální'!$A$1:$DI$10000,38,0)))</f>
        <v/>
      </c>
      <c r="R189" s="60" t="str">
        <f>IF((VLOOKUP($A189,'[1]data aktuální'!$A$1:$DI$10000,39,0))=0,"",(VLOOKUP($A189,'[1]data aktuální'!$A$1:$DI$10000,39,0)))</f>
        <v/>
      </c>
      <c r="S189" s="60" t="str">
        <f>IF((VLOOKUP($A189,'[1]data aktuální'!$A$1:$DI$10000,40,0))=0,"",(VLOOKUP($A189,'[1]data aktuální'!$A$1:$DI$10000,40,0)))</f>
        <v/>
      </c>
      <c r="T189" s="60" t="str">
        <f>IF((VLOOKUP($A189,'[1]data aktuální'!$A$1:$DI$10000,42,0))=0,"",(VLOOKUP($A189,'[1]data aktuální'!$A$1:$DI$10000,42,0)))</f>
        <v/>
      </c>
      <c r="U189" s="60" t="str">
        <f>IF((VLOOKUP($A189,'[1]data aktuální'!$A$1:$DI$10000,43,0))=0,"",(VLOOKUP($A189,'[1]data aktuální'!$A$1:$DI$10000,43,0)))</f>
        <v/>
      </c>
      <c r="V189" s="60" t="str">
        <f>IF((VLOOKUP($A189,'[1]data aktuální'!$A$1:$DI$10000,44,0))=0,"",(VLOOKUP($A189,'[1]data aktuální'!$A$1:$DI$10000,44,0)))</f>
        <v/>
      </c>
      <c r="W189" s="60" t="str">
        <f>IF((VLOOKUP($A189,'[1]data aktuální'!$A$1:$DI$10000,45,0))=0,"",(VLOOKUP($A189,'[1]data aktuální'!$A$1:$DI$10000,45,0)))</f>
        <v/>
      </c>
      <c r="X189" s="60" t="str">
        <f>IF((VLOOKUP($A189,'[1]data aktuální'!$A$1:$DI$10000,47,0))=0,"",(VLOOKUP($A189,'[1]data aktuální'!$A$1:$DI$10000,47,0)))</f>
        <v/>
      </c>
      <c r="Y189" s="60" t="str">
        <f>IF((VLOOKUP($A189,'[1]data aktuální'!$A$1:$DI$10000,48,0))=0,"",(VLOOKUP($A189,'[1]data aktuální'!$A$1:$DI$10000,48,0)))</f>
        <v/>
      </c>
      <c r="Z189" s="60" t="str">
        <f>IF((VLOOKUP($A189,'[1]data aktuální'!$A$1:$DI$10000,49,0))=0,"",(VLOOKUP($A189,'[1]data aktuální'!$A$1:$DI$10000,49,0)))</f>
        <v/>
      </c>
      <c r="AA189" s="60" t="str">
        <f>IF((VLOOKUP($A189,'[1]data aktuální'!$A$1:$DI$10000,50,0))=0,"",(VLOOKUP($A189,'[1]data aktuální'!$A$1:$DI$10000,50,0)))</f>
        <v/>
      </c>
      <c r="AB189" s="60" t="str">
        <f>IF((VLOOKUP($A189,'[1]data aktuální'!$A$1:$DI$10000,52,0))=0,"",(VLOOKUP($A189,'[1]data aktuální'!$A$1:$DI$10000,52,0)))</f>
        <v/>
      </c>
      <c r="AC189" s="60" t="str">
        <f>IF((VLOOKUP($A189,'[1]data aktuální'!$A$1:$DI$10000,53,0))=0,"",(VLOOKUP($A189,'[1]data aktuální'!$A$1:$DI$10000,53,0)))</f>
        <v/>
      </c>
      <c r="AD189" s="60" t="str">
        <f>IF((VLOOKUP($A189,'[1]data aktuální'!$A$1:$DI$10000,54,0))=0,"",(VLOOKUP($A189,'[1]data aktuální'!$A$1:$DI$10000,54,0)))</f>
        <v/>
      </c>
      <c r="AE189" s="60" t="str">
        <f>IF((VLOOKUP($A189,'[1]data aktuální'!$A$1:$DI$10000,55,0))=0,"",(VLOOKUP($A189,'[1]data aktuální'!$A$1:$DI$10000,55,0)))</f>
        <v/>
      </c>
      <c r="AF189" s="60" t="str">
        <f>IF((VLOOKUP($A189,'[1]data aktuální'!$A$1:$DI$10000,57,0))=0,"",(VLOOKUP($A189,'[1]data aktuální'!$A$1:$DI$10000,57,0)))</f>
        <v/>
      </c>
      <c r="AG189" s="60" t="str">
        <f>IF((VLOOKUP($A189,'[1]data aktuální'!$A$1:$DI$10000,58,0))=0,"",(VLOOKUP($A189,'[1]data aktuální'!$A$1:$DI$10000,58,0)))</f>
        <v/>
      </c>
      <c r="AH189" s="60" t="str">
        <f>IF((VLOOKUP($A189,'[1]data aktuální'!$A$1:$DI$10000,59,0))=0,"",(VLOOKUP($A189,'[1]data aktuální'!$A$1:$DI$10000,59,0)))</f>
        <v/>
      </c>
      <c r="AI189" s="60" t="str">
        <f>IF((VLOOKUP($A189,'[1]data aktuální'!$A$1:$DI$10000,60,0))=0,"",(VLOOKUP($A189,'[1]data aktuální'!$A$1:$DI$10000,60,0)))</f>
        <v/>
      </c>
      <c r="AJ189" s="60" t="str">
        <f>IF((VLOOKUP($A189,'[1]data aktuální'!$A$1:$DI$10000,62,0))=0,"",(VLOOKUP($A189,'[1]data aktuální'!$A$1:$DI$10000,62,0)))</f>
        <v/>
      </c>
      <c r="AK189" s="60" t="str">
        <f>IF((VLOOKUP($A189,'[1]data aktuální'!$A$1:$DI$10000,63,0))=0,"",(VLOOKUP($A189,'[1]data aktuální'!$A$1:$DI$10000,63,0)))</f>
        <v/>
      </c>
      <c r="AL189" s="60" t="str">
        <f>IF((VLOOKUP($A189,'[1]data aktuální'!$A$1:$DI$10000,64,0))=0,"",(VLOOKUP($A189,'[1]data aktuální'!$A$1:$DI$10000,64,0)))</f>
        <v/>
      </c>
      <c r="AM189" s="60" t="str">
        <f>IF((VLOOKUP($A189,'[1]data aktuální'!$A$1:$DI$10000,65,0))=0,"",(VLOOKUP($A189,'[1]data aktuální'!$A$1:$DI$10000,65,0)))</f>
        <v/>
      </c>
      <c r="AN189" s="56" t="str">
        <f>VLOOKUP(A189,'[1]data aktuální'!$A$2:$DI$10000,113,0)</f>
        <v>do 2,5 tis.m3</v>
      </c>
    </row>
    <row r="190" spans="1:40" s="36" customFormat="1" x14ac:dyDescent="0.25">
      <c r="A190" s="36">
        <v>178</v>
      </c>
      <c r="B190" s="53" t="str">
        <f>(VLOOKUP($A190,'[1]data aktuální'!$A$1:$DI$10000,3,0))</f>
        <v>28132327</v>
      </c>
      <c r="C190" s="55" t="str">
        <f>(VLOOKUP($A190,'[1]data aktuální'!$A$1:$DI$10000,7,0))</f>
        <v>Zelený les s.r.o.</v>
      </c>
      <c r="D190" s="55" t="str">
        <f>IF((VLOOKUP($A190,'[1]data aktuální'!$A$1:$DI$10000,14,0))=0,"",(VLOOKUP($A190,'[1]data aktuální'!$A$1:$DI$10000,14,0)))</f>
        <v/>
      </c>
      <c r="E190" s="57">
        <f>(VLOOKUP($A190,'[1]data aktuální'!$A$1:$DI$10000,22,0))</f>
        <v>950</v>
      </c>
      <c r="F190" s="57">
        <f>(VLOOKUP($A190,'[1]data aktuální'!$A$1:$DI$10000,23,0))</f>
        <v>1250</v>
      </c>
      <c r="G190" s="57">
        <f>(VLOOKUP($A190,'[1]data aktuální'!$A$1:$DI$10000,24,0))</f>
        <v>1200</v>
      </c>
      <c r="H190" s="59">
        <f>IF((VLOOKUP($A190,'[1]data aktuální'!$A$1:$DI$10000,27,0))=0,"",(VLOOKUP($A190,'[1]data aktuální'!$A$1:$DI$10000,27,0)))</f>
        <v>80</v>
      </c>
      <c r="I190" s="59">
        <f>IF((VLOOKUP($A190,'[1]data aktuální'!$A$1:$DI$10000,28,0))=0,"",(VLOOKUP($A190,'[1]data aktuální'!$A$1:$DI$10000,28,0)))</f>
        <v>20</v>
      </c>
      <c r="J190" s="59" t="str">
        <f>IF((VLOOKUP($A190,'[1]data aktuální'!$A$1:$DI$10000,29,0))=0,"",(VLOOKUP($A190,'[1]data aktuální'!$A$1:$DI$10000,29,0)))</f>
        <v/>
      </c>
      <c r="K190" s="59" t="str">
        <f>IF((VLOOKUP($A190,'[1]data aktuální'!$A$1:$DI$10000,30,0))=0,"",(VLOOKUP($A190,'[1]data aktuální'!$A$1:$DI$10000,30,0)))</f>
        <v/>
      </c>
      <c r="L190" s="59" t="str">
        <f>IF((VLOOKUP($A190,'[1]data aktuální'!$A$1:$DI$10000,32,0))=0,"",(VLOOKUP($A190,'[1]data aktuální'!$A$1:$DI$10000,32,0)))</f>
        <v/>
      </c>
      <c r="M190" s="59" t="str">
        <f>IF((VLOOKUP($A190,'[1]data aktuální'!$A$1:$DI$10000,33,0))=0,"",(VLOOKUP($A190,'[1]data aktuální'!$A$1:$DI$10000,33,0)))</f>
        <v/>
      </c>
      <c r="N190" s="59" t="str">
        <f>IF((VLOOKUP($A190,'[1]data aktuální'!$A$1:$DI$10000,34,0))=0,"",(VLOOKUP($A190,'[1]data aktuální'!$A$1:$DI$10000,34,0)))</f>
        <v/>
      </c>
      <c r="O190" s="59" t="str">
        <f>IF((VLOOKUP($A190,'[1]data aktuální'!$A$1:$DI$10000,35,0))=0,"",(VLOOKUP($A190,'[1]data aktuální'!$A$1:$DI$10000,35,0)))</f>
        <v/>
      </c>
      <c r="P190" s="59" t="str">
        <f>IF((VLOOKUP($A190,'[1]data aktuální'!$A$1:$DI$10000,37,0))=0,"",(VLOOKUP($A190,'[1]data aktuální'!$A$1:$DI$10000,37,0)))</f>
        <v/>
      </c>
      <c r="Q190" s="59" t="str">
        <f>IF((VLOOKUP($A190,'[1]data aktuální'!$A$1:$DI$10000,38,0))=0,"",(VLOOKUP($A190,'[1]data aktuální'!$A$1:$DI$10000,38,0)))</f>
        <v/>
      </c>
      <c r="R190" s="59" t="str">
        <f>IF((VLOOKUP($A190,'[1]data aktuální'!$A$1:$DI$10000,39,0))=0,"",(VLOOKUP($A190,'[1]data aktuální'!$A$1:$DI$10000,39,0)))</f>
        <v/>
      </c>
      <c r="S190" s="59" t="str">
        <f>IF((VLOOKUP($A190,'[1]data aktuální'!$A$1:$DI$10000,40,0))=0,"",(VLOOKUP($A190,'[1]data aktuální'!$A$1:$DI$10000,40,0)))</f>
        <v/>
      </c>
      <c r="T190" s="59" t="str">
        <f>IF((VLOOKUP($A190,'[1]data aktuální'!$A$1:$DI$10000,42,0))=0,"",(VLOOKUP($A190,'[1]data aktuální'!$A$1:$DI$10000,42,0)))</f>
        <v/>
      </c>
      <c r="U190" s="59" t="str">
        <f>IF((VLOOKUP($A190,'[1]data aktuální'!$A$1:$DI$10000,43,0))=0,"",(VLOOKUP($A190,'[1]data aktuální'!$A$1:$DI$10000,43,0)))</f>
        <v/>
      </c>
      <c r="V190" s="59" t="str">
        <f>IF((VLOOKUP($A190,'[1]data aktuální'!$A$1:$DI$10000,44,0))=0,"",(VLOOKUP($A190,'[1]data aktuální'!$A$1:$DI$10000,44,0)))</f>
        <v/>
      </c>
      <c r="W190" s="59" t="str">
        <f>IF((VLOOKUP($A190,'[1]data aktuální'!$A$1:$DI$10000,45,0))=0,"",(VLOOKUP($A190,'[1]data aktuální'!$A$1:$DI$10000,45,0)))</f>
        <v/>
      </c>
      <c r="X190" s="59" t="str">
        <f>IF((VLOOKUP($A190,'[1]data aktuální'!$A$1:$DI$10000,47,0))=0,"",(VLOOKUP($A190,'[1]data aktuální'!$A$1:$DI$10000,47,0)))</f>
        <v/>
      </c>
      <c r="Y190" s="59" t="str">
        <f>IF((VLOOKUP($A190,'[1]data aktuální'!$A$1:$DI$10000,48,0))=0,"",(VLOOKUP($A190,'[1]data aktuální'!$A$1:$DI$10000,48,0)))</f>
        <v/>
      </c>
      <c r="Z190" s="59" t="str">
        <f>IF((VLOOKUP($A190,'[1]data aktuální'!$A$1:$DI$10000,49,0))=0,"",(VLOOKUP($A190,'[1]data aktuální'!$A$1:$DI$10000,49,0)))</f>
        <v/>
      </c>
      <c r="AA190" s="59" t="str">
        <f>IF((VLOOKUP($A190,'[1]data aktuální'!$A$1:$DI$10000,50,0))=0,"",(VLOOKUP($A190,'[1]data aktuální'!$A$1:$DI$10000,50,0)))</f>
        <v/>
      </c>
      <c r="AB190" s="59" t="str">
        <f>IF((VLOOKUP($A190,'[1]data aktuální'!$A$1:$DI$10000,52,0))=0,"",(VLOOKUP($A190,'[1]data aktuální'!$A$1:$DI$10000,52,0)))</f>
        <v/>
      </c>
      <c r="AC190" s="59" t="str">
        <f>IF((VLOOKUP($A190,'[1]data aktuální'!$A$1:$DI$10000,53,0))=0,"",(VLOOKUP($A190,'[1]data aktuální'!$A$1:$DI$10000,53,0)))</f>
        <v/>
      </c>
      <c r="AD190" s="59" t="str">
        <f>IF((VLOOKUP($A190,'[1]data aktuální'!$A$1:$DI$10000,54,0))=0,"",(VLOOKUP($A190,'[1]data aktuální'!$A$1:$DI$10000,54,0)))</f>
        <v/>
      </c>
      <c r="AE190" s="59" t="str">
        <f>IF((VLOOKUP($A190,'[1]data aktuální'!$A$1:$DI$10000,55,0))=0,"",(VLOOKUP($A190,'[1]data aktuální'!$A$1:$DI$10000,55,0)))</f>
        <v/>
      </c>
      <c r="AF190" s="59" t="str">
        <f>IF((VLOOKUP($A190,'[1]data aktuální'!$A$1:$DI$10000,57,0))=0,"",(VLOOKUP($A190,'[1]data aktuální'!$A$1:$DI$10000,57,0)))</f>
        <v/>
      </c>
      <c r="AG190" s="59" t="str">
        <f>IF((VLOOKUP($A190,'[1]data aktuální'!$A$1:$DI$10000,58,0))=0,"",(VLOOKUP($A190,'[1]data aktuální'!$A$1:$DI$10000,58,0)))</f>
        <v/>
      </c>
      <c r="AH190" s="59" t="str">
        <f>IF((VLOOKUP($A190,'[1]data aktuální'!$A$1:$DI$10000,59,0))=0,"",(VLOOKUP($A190,'[1]data aktuální'!$A$1:$DI$10000,59,0)))</f>
        <v/>
      </c>
      <c r="AI190" s="59" t="str">
        <f>IF((VLOOKUP($A190,'[1]data aktuální'!$A$1:$DI$10000,60,0))=0,"",(VLOOKUP($A190,'[1]data aktuální'!$A$1:$DI$10000,60,0)))</f>
        <v/>
      </c>
      <c r="AJ190" s="59" t="str">
        <f>IF((VLOOKUP($A190,'[1]data aktuální'!$A$1:$DI$10000,62,0))=0,"",(VLOOKUP($A190,'[1]data aktuální'!$A$1:$DI$10000,62,0)))</f>
        <v/>
      </c>
      <c r="AK190" s="59" t="str">
        <f>IF((VLOOKUP($A190,'[1]data aktuální'!$A$1:$DI$10000,63,0))=0,"",(VLOOKUP($A190,'[1]data aktuální'!$A$1:$DI$10000,63,0)))</f>
        <v/>
      </c>
      <c r="AL190" s="59" t="str">
        <f>IF((VLOOKUP($A190,'[1]data aktuální'!$A$1:$DI$10000,64,0))=0,"",(VLOOKUP($A190,'[1]data aktuální'!$A$1:$DI$10000,64,0)))</f>
        <v/>
      </c>
      <c r="AM190" s="59" t="str">
        <f>IF((VLOOKUP($A190,'[1]data aktuální'!$A$1:$DI$10000,65,0))=0,"",(VLOOKUP($A190,'[1]data aktuální'!$A$1:$DI$10000,65,0)))</f>
        <v/>
      </c>
      <c r="AN190" s="55" t="str">
        <f>VLOOKUP(A190,'[1]data aktuální'!$A$2:$DI$10000,113,0)</f>
        <v>do 2,5 tis.m3</v>
      </c>
    </row>
    <row r="191" spans="1:40" x14ac:dyDescent="0.25">
      <c r="A191" s="74">
        <v>204</v>
      </c>
      <c r="B191" s="54" t="str">
        <f>(VLOOKUP($A191,'[1]data aktuální'!$A$1:$DI$10000,3,0))</f>
        <v>17753431</v>
      </c>
      <c r="C191" s="56" t="str">
        <f>(VLOOKUP($A191,'[1]data aktuální'!$A$1:$DI$10000,7,0))</f>
        <v>Pila Bambousek,s.r.o.</v>
      </c>
      <c r="D191" s="56" t="str">
        <f>IF((VLOOKUP($A191,'[1]data aktuální'!$A$1:$DI$10000,14,0))=0,"",(VLOOKUP($A191,'[1]data aktuální'!$A$1:$DI$10000,14,0)))</f>
        <v/>
      </c>
      <c r="E191" s="58">
        <f>(VLOOKUP($A191,'[1]data aktuální'!$A$1:$DI$10000,22,0))</f>
        <v>0</v>
      </c>
      <c r="F191" s="58">
        <f>(VLOOKUP($A191,'[1]data aktuální'!$A$1:$DI$10000,23,0))</f>
        <v>1000</v>
      </c>
      <c r="G191" s="58">
        <f>(VLOOKUP($A191,'[1]data aktuální'!$A$1:$DI$10000,24,0))</f>
        <v>1200</v>
      </c>
      <c r="H191" s="60">
        <f>IF((VLOOKUP($A191,'[1]data aktuální'!$A$1:$DI$10000,27,0))=0,"",(VLOOKUP($A191,'[1]data aktuální'!$A$1:$DI$10000,27,0)))</f>
        <v>20</v>
      </c>
      <c r="I191" s="60">
        <f>IF((VLOOKUP($A191,'[1]data aktuální'!$A$1:$DI$10000,28,0))=0,"",(VLOOKUP($A191,'[1]data aktuální'!$A$1:$DI$10000,28,0)))</f>
        <v>2</v>
      </c>
      <c r="J191" s="60">
        <f>IF((VLOOKUP($A191,'[1]data aktuální'!$A$1:$DI$10000,29,0))=0,"",(VLOOKUP($A191,'[1]data aktuální'!$A$1:$DI$10000,29,0)))</f>
        <v>47</v>
      </c>
      <c r="K191" s="60" t="str">
        <f>IF((VLOOKUP($A191,'[1]data aktuální'!$A$1:$DI$10000,30,0))=0,"",(VLOOKUP($A191,'[1]data aktuální'!$A$1:$DI$10000,30,0)))</f>
        <v/>
      </c>
      <c r="L191" s="60">
        <f>IF((VLOOKUP($A191,'[1]data aktuální'!$A$1:$DI$10000,32,0))=0,"",(VLOOKUP($A191,'[1]data aktuální'!$A$1:$DI$10000,32,0)))</f>
        <v>5</v>
      </c>
      <c r="M191" s="60">
        <f>IF((VLOOKUP($A191,'[1]data aktuální'!$A$1:$DI$10000,33,0))=0,"",(VLOOKUP($A191,'[1]data aktuální'!$A$1:$DI$10000,33,0)))</f>
        <v>1</v>
      </c>
      <c r="N191" s="60">
        <f>IF((VLOOKUP($A191,'[1]data aktuální'!$A$1:$DI$10000,34,0))=0,"",(VLOOKUP($A191,'[1]data aktuální'!$A$1:$DI$10000,34,0)))</f>
        <v>10</v>
      </c>
      <c r="O191" s="60" t="str">
        <f>IF((VLOOKUP($A191,'[1]data aktuální'!$A$1:$DI$10000,35,0))=0,"",(VLOOKUP($A191,'[1]data aktuální'!$A$1:$DI$10000,35,0)))</f>
        <v/>
      </c>
      <c r="P191" s="60">
        <f>IF((VLOOKUP($A191,'[1]data aktuální'!$A$1:$DI$10000,37,0))=0,"",(VLOOKUP($A191,'[1]data aktuální'!$A$1:$DI$10000,37,0)))</f>
        <v>2</v>
      </c>
      <c r="Q191" s="60">
        <f>IF((VLOOKUP($A191,'[1]data aktuální'!$A$1:$DI$10000,38,0))=0,"",(VLOOKUP($A191,'[1]data aktuální'!$A$1:$DI$10000,38,0)))</f>
        <v>1</v>
      </c>
      <c r="R191" s="60">
        <f>IF((VLOOKUP($A191,'[1]data aktuální'!$A$1:$DI$10000,39,0))=0,"",(VLOOKUP($A191,'[1]data aktuální'!$A$1:$DI$10000,39,0)))</f>
        <v>10</v>
      </c>
      <c r="S191" s="60" t="str">
        <f>IF((VLOOKUP($A191,'[1]data aktuální'!$A$1:$DI$10000,40,0))=0,"",(VLOOKUP($A191,'[1]data aktuální'!$A$1:$DI$10000,40,0)))</f>
        <v/>
      </c>
      <c r="T191" s="60">
        <f>IF((VLOOKUP($A191,'[1]data aktuální'!$A$1:$DI$10000,42,0))=0,"",(VLOOKUP($A191,'[1]data aktuální'!$A$1:$DI$10000,42,0)))</f>
        <v>1</v>
      </c>
      <c r="U191" s="60" t="str">
        <f>IF((VLOOKUP($A191,'[1]data aktuální'!$A$1:$DI$10000,43,0))=0,"",(VLOOKUP($A191,'[1]data aktuální'!$A$1:$DI$10000,43,0)))</f>
        <v/>
      </c>
      <c r="V191" s="60" t="str">
        <f>IF((VLOOKUP($A191,'[1]data aktuální'!$A$1:$DI$10000,44,0))=0,"",(VLOOKUP($A191,'[1]data aktuální'!$A$1:$DI$10000,44,0)))</f>
        <v/>
      </c>
      <c r="W191" s="60" t="str">
        <f>IF((VLOOKUP($A191,'[1]data aktuální'!$A$1:$DI$10000,45,0))=0,"",(VLOOKUP($A191,'[1]data aktuální'!$A$1:$DI$10000,45,0)))</f>
        <v/>
      </c>
      <c r="X191" s="60">
        <f>IF((VLOOKUP($A191,'[1]data aktuální'!$A$1:$DI$10000,47,0))=0,"",(VLOOKUP($A191,'[1]data aktuální'!$A$1:$DI$10000,47,0)))</f>
        <v>1</v>
      </c>
      <c r="Y191" s="60" t="str">
        <f>IF((VLOOKUP($A191,'[1]data aktuální'!$A$1:$DI$10000,48,0))=0,"",(VLOOKUP($A191,'[1]data aktuální'!$A$1:$DI$10000,48,0)))</f>
        <v/>
      </c>
      <c r="Z191" s="60" t="str">
        <f>IF((VLOOKUP($A191,'[1]data aktuální'!$A$1:$DI$10000,49,0))=0,"",(VLOOKUP($A191,'[1]data aktuální'!$A$1:$DI$10000,49,0)))</f>
        <v/>
      </c>
      <c r="AA191" s="60" t="str">
        <f>IF((VLOOKUP($A191,'[1]data aktuální'!$A$1:$DI$10000,50,0))=0,"",(VLOOKUP($A191,'[1]data aktuální'!$A$1:$DI$10000,50,0)))</f>
        <v/>
      </c>
      <c r="AB191" s="60" t="str">
        <f>IF((VLOOKUP($A191,'[1]data aktuální'!$A$1:$DI$10000,52,0))=0,"",(VLOOKUP($A191,'[1]data aktuální'!$A$1:$DI$10000,52,0)))</f>
        <v/>
      </c>
      <c r="AC191" s="60" t="str">
        <f>IF((VLOOKUP($A191,'[1]data aktuální'!$A$1:$DI$10000,53,0))=0,"",(VLOOKUP($A191,'[1]data aktuální'!$A$1:$DI$10000,53,0)))</f>
        <v/>
      </c>
      <c r="AD191" s="60" t="str">
        <f>IF((VLOOKUP($A191,'[1]data aktuální'!$A$1:$DI$10000,54,0))=0,"",(VLOOKUP($A191,'[1]data aktuální'!$A$1:$DI$10000,54,0)))</f>
        <v/>
      </c>
      <c r="AE191" s="60" t="str">
        <f>IF((VLOOKUP($A191,'[1]data aktuální'!$A$1:$DI$10000,55,0))=0,"",(VLOOKUP($A191,'[1]data aktuální'!$A$1:$DI$10000,55,0)))</f>
        <v/>
      </c>
      <c r="AF191" s="60" t="str">
        <f>IF((VLOOKUP($A191,'[1]data aktuální'!$A$1:$DI$10000,57,0))=0,"",(VLOOKUP($A191,'[1]data aktuální'!$A$1:$DI$10000,57,0)))</f>
        <v/>
      </c>
      <c r="AG191" s="60" t="str">
        <f>IF((VLOOKUP($A191,'[1]data aktuální'!$A$1:$DI$10000,58,0))=0,"",(VLOOKUP($A191,'[1]data aktuální'!$A$1:$DI$10000,58,0)))</f>
        <v/>
      </c>
      <c r="AH191" s="60" t="str">
        <f>IF((VLOOKUP($A191,'[1]data aktuální'!$A$1:$DI$10000,59,0))=0,"",(VLOOKUP($A191,'[1]data aktuální'!$A$1:$DI$10000,59,0)))</f>
        <v/>
      </c>
      <c r="AI191" s="60" t="str">
        <f>IF((VLOOKUP($A191,'[1]data aktuální'!$A$1:$DI$10000,60,0))=0,"",(VLOOKUP($A191,'[1]data aktuální'!$A$1:$DI$10000,60,0)))</f>
        <v/>
      </c>
      <c r="AJ191" s="60" t="str">
        <f>IF((VLOOKUP($A191,'[1]data aktuální'!$A$1:$DI$10000,62,0))=0,"",(VLOOKUP($A191,'[1]data aktuální'!$A$1:$DI$10000,62,0)))</f>
        <v/>
      </c>
      <c r="AK191" s="60" t="str">
        <f>IF((VLOOKUP($A191,'[1]data aktuální'!$A$1:$DI$10000,63,0))=0,"",(VLOOKUP($A191,'[1]data aktuální'!$A$1:$DI$10000,63,0)))</f>
        <v/>
      </c>
      <c r="AL191" s="60" t="str">
        <f>IF((VLOOKUP($A191,'[1]data aktuální'!$A$1:$DI$10000,64,0))=0,"",(VLOOKUP($A191,'[1]data aktuální'!$A$1:$DI$10000,64,0)))</f>
        <v/>
      </c>
      <c r="AM191" s="60" t="str">
        <f>IF((VLOOKUP($A191,'[1]data aktuální'!$A$1:$DI$10000,65,0))=0,"",(VLOOKUP($A191,'[1]data aktuální'!$A$1:$DI$10000,65,0)))</f>
        <v/>
      </c>
      <c r="AN191" s="56" t="str">
        <f>VLOOKUP(A191,'[1]data aktuální'!$A$2:$DI$10000,113,0)</f>
        <v>do 2,5 tis.m3</v>
      </c>
    </row>
    <row r="192" spans="1:40" s="36" customFormat="1" x14ac:dyDescent="0.25">
      <c r="A192" s="36">
        <v>401</v>
      </c>
      <c r="B192" s="51" t="str">
        <f>(VLOOKUP($A192,'[1]data aktuální'!$A$1:$DI$10000,3,0))</f>
        <v>27797082</v>
      </c>
      <c r="C192" s="38" t="str">
        <f>(VLOOKUP($A192,'[1]data aktuální'!$A$1:$DI$10000,7,0))</f>
        <v>Acer - Lignum silesiae spol. s r.o.</v>
      </c>
      <c r="D192" s="38" t="str">
        <f>IF((VLOOKUP($A192,'[1]data aktuální'!$A$1:$DI$10000,14,0))=0,"",(VLOOKUP($A192,'[1]data aktuální'!$A$1:$DI$10000,14,0)))</f>
        <v/>
      </c>
      <c r="E192" s="39">
        <f>(VLOOKUP($A192,'[1]data aktuální'!$A$1:$DI$10000,22,0))</f>
        <v>1000</v>
      </c>
      <c r="F192" s="39">
        <f>(VLOOKUP($A192,'[1]data aktuální'!$A$1:$DI$10000,23,0))</f>
        <v>1000</v>
      </c>
      <c r="G192" s="39">
        <f>(VLOOKUP($A192,'[1]data aktuální'!$A$1:$DI$10000,24,0))</f>
        <v>1200</v>
      </c>
      <c r="H192" s="40">
        <f>IF((VLOOKUP($A192,'[1]data aktuální'!$A$1:$DI$10000,27,0))=0,"",(VLOOKUP($A192,'[1]data aktuální'!$A$1:$DI$10000,27,0)))</f>
        <v>10</v>
      </c>
      <c r="I192" s="40" t="str">
        <f>IF((VLOOKUP($A192,'[1]data aktuální'!$A$1:$DI$10000,28,0))=0,"",(VLOOKUP($A192,'[1]data aktuální'!$A$1:$DI$10000,28,0)))</f>
        <v/>
      </c>
      <c r="J192" s="40">
        <f>IF((VLOOKUP($A192,'[1]data aktuální'!$A$1:$DI$10000,29,0))=0,"",(VLOOKUP($A192,'[1]data aktuální'!$A$1:$DI$10000,29,0)))</f>
        <v>90</v>
      </c>
      <c r="K192" s="40" t="str">
        <f>IF((VLOOKUP($A192,'[1]data aktuální'!$A$1:$DI$10000,30,0))=0,"",(VLOOKUP($A192,'[1]data aktuální'!$A$1:$DI$10000,30,0)))</f>
        <v/>
      </c>
      <c r="L192" s="40" t="str">
        <f>IF((VLOOKUP($A192,'[1]data aktuální'!$A$1:$DI$10000,32,0))=0,"",(VLOOKUP($A192,'[1]data aktuální'!$A$1:$DI$10000,32,0)))</f>
        <v/>
      </c>
      <c r="M192" s="40" t="str">
        <f>IF((VLOOKUP($A192,'[1]data aktuální'!$A$1:$DI$10000,33,0))=0,"",(VLOOKUP($A192,'[1]data aktuální'!$A$1:$DI$10000,33,0)))</f>
        <v/>
      </c>
      <c r="N192" s="40" t="str">
        <f>IF((VLOOKUP($A192,'[1]data aktuální'!$A$1:$DI$10000,34,0))=0,"",(VLOOKUP($A192,'[1]data aktuální'!$A$1:$DI$10000,34,0)))</f>
        <v/>
      </c>
      <c r="O192" s="40" t="str">
        <f>IF((VLOOKUP($A192,'[1]data aktuální'!$A$1:$DI$10000,35,0))=0,"",(VLOOKUP($A192,'[1]data aktuální'!$A$1:$DI$10000,35,0)))</f>
        <v/>
      </c>
      <c r="P192" s="40" t="str">
        <f>IF((VLOOKUP($A192,'[1]data aktuální'!$A$1:$DI$10000,37,0))=0,"",(VLOOKUP($A192,'[1]data aktuální'!$A$1:$DI$10000,37,0)))</f>
        <v/>
      </c>
      <c r="Q192" s="40" t="str">
        <f>IF((VLOOKUP($A192,'[1]data aktuální'!$A$1:$DI$10000,38,0))=0,"",(VLOOKUP($A192,'[1]data aktuální'!$A$1:$DI$10000,38,0)))</f>
        <v/>
      </c>
      <c r="R192" s="40" t="str">
        <f>IF((VLOOKUP($A192,'[1]data aktuální'!$A$1:$DI$10000,39,0))=0,"",(VLOOKUP($A192,'[1]data aktuální'!$A$1:$DI$10000,39,0)))</f>
        <v/>
      </c>
      <c r="S192" s="40" t="str">
        <f>IF((VLOOKUP($A192,'[1]data aktuální'!$A$1:$DI$10000,40,0))=0,"",(VLOOKUP($A192,'[1]data aktuální'!$A$1:$DI$10000,40,0)))</f>
        <v/>
      </c>
      <c r="T192" s="40" t="str">
        <f>IF((VLOOKUP($A192,'[1]data aktuální'!$A$1:$DI$10000,42,0))=0,"",(VLOOKUP($A192,'[1]data aktuální'!$A$1:$DI$10000,42,0)))</f>
        <v/>
      </c>
      <c r="U192" s="40" t="str">
        <f>IF((VLOOKUP($A192,'[1]data aktuální'!$A$1:$DI$10000,43,0))=0,"",(VLOOKUP($A192,'[1]data aktuální'!$A$1:$DI$10000,43,0)))</f>
        <v/>
      </c>
      <c r="V192" s="40" t="str">
        <f>IF((VLOOKUP($A192,'[1]data aktuální'!$A$1:$DI$10000,44,0))=0,"",(VLOOKUP($A192,'[1]data aktuální'!$A$1:$DI$10000,44,0)))</f>
        <v/>
      </c>
      <c r="W192" s="40" t="str">
        <f>IF((VLOOKUP($A192,'[1]data aktuální'!$A$1:$DI$10000,45,0))=0,"",(VLOOKUP($A192,'[1]data aktuální'!$A$1:$DI$10000,45,0)))</f>
        <v/>
      </c>
      <c r="X192" s="40" t="str">
        <f>IF((VLOOKUP($A192,'[1]data aktuální'!$A$1:$DI$10000,47,0))=0,"",(VLOOKUP($A192,'[1]data aktuální'!$A$1:$DI$10000,47,0)))</f>
        <v/>
      </c>
      <c r="Y192" s="40" t="str">
        <f>IF((VLOOKUP($A192,'[1]data aktuální'!$A$1:$DI$10000,48,0))=0,"",(VLOOKUP($A192,'[1]data aktuální'!$A$1:$DI$10000,48,0)))</f>
        <v/>
      </c>
      <c r="Z192" s="40" t="str">
        <f>IF((VLOOKUP($A192,'[1]data aktuální'!$A$1:$DI$10000,49,0))=0,"",(VLOOKUP($A192,'[1]data aktuální'!$A$1:$DI$10000,49,0)))</f>
        <v/>
      </c>
      <c r="AA192" s="40" t="str">
        <f>IF((VLOOKUP($A192,'[1]data aktuální'!$A$1:$DI$10000,50,0))=0,"",(VLOOKUP($A192,'[1]data aktuální'!$A$1:$DI$10000,50,0)))</f>
        <v/>
      </c>
      <c r="AB192" s="40" t="str">
        <f>IF((VLOOKUP($A192,'[1]data aktuální'!$A$1:$DI$10000,52,0))=0,"",(VLOOKUP($A192,'[1]data aktuální'!$A$1:$DI$10000,52,0)))</f>
        <v/>
      </c>
      <c r="AC192" s="40" t="str">
        <f>IF((VLOOKUP($A192,'[1]data aktuální'!$A$1:$DI$10000,53,0))=0,"",(VLOOKUP($A192,'[1]data aktuální'!$A$1:$DI$10000,53,0)))</f>
        <v/>
      </c>
      <c r="AD192" s="40" t="str">
        <f>IF((VLOOKUP($A192,'[1]data aktuální'!$A$1:$DI$10000,54,0))=0,"",(VLOOKUP($A192,'[1]data aktuální'!$A$1:$DI$10000,54,0)))</f>
        <v/>
      </c>
      <c r="AE192" s="40" t="str">
        <f>IF((VLOOKUP($A192,'[1]data aktuální'!$A$1:$DI$10000,55,0))=0,"",(VLOOKUP($A192,'[1]data aktuální'!$A$1:$DI$10000,55,0)))</f>
        <v/>
      </c>
      <c r="AF192" s="40" t="str">
        <f>IF((VLOOKUP($A192,'[1]data aktuální'!$A$1:$DI$10000,57,0))=0,"",(VLOOKUP($A192,'[1]data aktuální'!$A$1:$DI$10000,57,0)))</f>
        <v/>
      </c>
      <c r="AG192" s="40" t="str">
        <f>IF((VLOOKUP($A192,'[1]data aktuální'!$A$1:$DI$10000,58,0))=0,"",(VLOOKUP($A192,'[1]data aktuální'!$A$1:$DI$10000,58,0)))</f>
        <v/>
      </c>
      <c r="AH192" s="40" t="str">
        <f>IF((VLOOKUP($A192,'[1]data aktuální'!$A$1:$DI$10000,59,0))=0,"",(VLOOKUP($A192,'[1]data aktuální'!$A$1:$DI$10000,59,0)))</f>
        <v/>
      </c>
      <c r="AI192" s="40" t="str">
        <f>IF((VLOOKUP($A192,'[1]data aktuální'!$A$1:$DI$10000,60,0))=0,"",(VLOOKUP($A192,'[1]data aktuální'!$A$1:$DI$10000,60,0)))</f>
        <v/>
      </c>
      <c r="AJ192" s="40" t="str">
        <f>IF((VLOOKUP($A192,'[1]data aktuální'!$A$1:$DI$10000,62,0))=0,"",(VLOOKUP($A192,'[1]data aktuální'!$A$1:$DI$10000,62,0)))</f>
        <v/>
      </c>
      <c r="AK192" s="40" t="str">
        <f>IF((VLOOKUP($A192,'[1]data aktuální'!$A$1:$DI$10000,63,0))=0,"",(VLOOKUP($A192,'[1]data aktuální'!$A$1:$DI$10000,63,0)))</f>
        <v/>
      </c>
      <c r="AL192" s="40" t="str">
        <f>IF((VLOOKUP($A192,'[1]data aktuální'!$A$1:$DI$10000,64,0))=0,"",(VLOOKUP($A192,'[1]data aktuální'!$A$1:$DI$10000,64,0)))</f>
        <v/>
      </c>
      <c r="AM192" s="40" t="str">
        <f>IF((VLOOKUP($A192,'[1]data aktuální'!$A$1:$DI$10000,65,0))=0,"",(VLOOKUP($A192,'[1]data aktuální'!$A$1:$DI$10000,65,0)))</f>
        <v/>
      </c>
      <c r="AN192" s="38" t="str">
        <f>VLOOKUP(A192,'[1]data aktuální'!$A$2:$DI$10000,113,0)</f>
        <v>do 2,5 tis.m3</v>
      </c>
    </row>
    <row r="193" spans="1:40" x14ac:dyDescent="0.25">
      <c r="A193" s="74">
        <v>485</v>
      </c>
      <c r="B193" s="52" t="str">
        <f>(VLOOKUP($A193,'[1]data aktuální'!$A$1:$DI$10000,3,0))</f>
        <v>69539138</v>
      </c>
      <c r="C193" s="33" t="str">
        <f>(VLOOKUP($A193,'[1]data aktuální'!$A$1:$DI$10000,7,0))</f>
        <v>Jiří Hadrava</v>
      </c>
      <c r="D193" s="33" t="str">
        <f>IF((VLOOKUP($A193,'[1]data aktuální'!$A$1:$DI$10000,14,0))=0,"",(VLOOKUP($A193,'[1]data aktuální'!$A$1:$DI$10000,14,0)))</f>
        <v/>
      </c>
      <c r="E193" s="34">
        <f>(VLOOKUP($A193,'[1]data aktuální'!$A$1:$DI$10000,22,0))</f>
        <v>1400</v>
      </c>
      <c r="F193" s="34">
        <f>(VLOOKUP($A193,'[1]data aktuální'!$A$1:$DI$10000,23,0))</f>
        <v>1300</v>
      </c>
      <c r="G193" s="34">
        <f>(VLOOKUP($A193,'[1]data aktuální'!$A$1:$DI$10000,24,0))</f>
        <v>1200</v>
      </c>
      <c r="H193" s="35">
        <f>IF((VLOOKUP($A193,'[1]data aktuální'!$A$1:$DI$10000,27,0))=0,"",(VLOOKUP($A193,'[1]data aktuální'!$A$1:$DI$10000,27,0)))</f>
        <v>100</v>
      </c>
      <c r="I193" s="35" t="str">
        <f>IF((VLOOKUP($A193,'[1]data aktuální'!$A$1:$DI$10000,28,0))=0,"",(VLOOKUP($A193,'[1]data aktuální'!$A$1:$DI$10000,28,0)))</f>
        <v/>
      </c>
      <c r="J193" s="35" t="str">
        <f>IF((VLOOKUP($A193,'[1]data aktuální'!$A$1:$DI$10000,29,0))=0,"",(VLOOKUP($A193,'[1]data aktuální'!$A$1:$DI$10000,29,0)))</f>
        <v/>
      </c>
      <c r="K193" s="35" t="str">
        <f>IF((VLOOKUP($A193,'[1]data aktuální'!$A$1:$DI$10000,30,0))=0,"",(VLOOKUP($A193,'[1]data aktuální'!$A$1:$DI$10000,30,0)))</f>
        <v/>
      </c>
      <c r="L193" s="35" t="str">
        <f>IF((VLOOKUP($A193,'[1]data aktuální'!$A$1:$DI$10000,32,0))=0,"",(VLOOKUP($A193,'[1]data aktuální'!$A$1:$DI$10000,32,0)))</f>
        <v/>
      </c>
      <c r="M193" s="35" t="str">
        <f>IF((VLOOKUP($A193,'[1]data aktuální'!$A$1:$DI$10000,33,0))=0,"",(VLOOKUP($A193,'[1]data aktuální'!$A$1:$DI$10000,33,0)))</f>
        <v/>
      </c>
      <c r="N193" s="35" t="str">
        <f>IF((VLOOKUP($A193,'[1]data aktuální'!$A$1:$DI$10000,34,0))=0,"",(VLOOKUP($A193,'[1]data aktuální'!$A$1:$DI$10000,34,0)))</f>
        <v/>
      </c>
      <c r="O193" s="35" t="str">
        <f>IF((VLOOKUP($A193,'[1]data aktuální'!$A$1:$DI$10000,35,0))=0,"",(VLOOKUP($A193,'[1]data aktuální'!$A$1:$DI$10000,35,0)))</f>
        <v/>
      </c>
      <c r="P193" s="35" t="str">
        <f>IF((VLOOKUP($A193,'[1]data aktuální'!$A$1:$DI$10000,37,0))=0,"",(VLOOKUP($A193,'[1]data aktuální'!$A$1:$DI$10000,37,0)))</f>
        <v/>
      </c>
      <c r="Q193" s="35" t="str">
        <f>IF((VLOOKUP($A193,'[1]data aktuální'!$A$1:$DI$10000,38,0))=0,"",(VLOOKUP($A193,'[1]data aktuální'!$A$1:$DI$10000,38,0)))</f>
        <v/>
      </c>
      <c r="R193" s="35" t="str">
        <f>IF((VLOOKUP($A193,'[1]data aktuální'!$A$1:$DI$10000,39,0))=0,"",(VLOOKUP($A193,'[1]data aktuální'!$A$1:$DI$10000,39,0)))</f>
        <v/>
      </c>
      <c r="S193" s="35" t="str">
        <f>IF((VLOOKUP($A193,'[1]data aktuální'!$A$1:$DI$10000,40,0))=0,"",(VLOOKUP($A193,'[1]data aktuální'!$A$1:$DI$10000,40,0)))</f>
        <v/>
      </c>
      <c r="T193" s="35" t="str">
        <f>IF((VLOOKUP($A193,'[1]data aktuální'!$A$1:$DI$10000,42,0))=0,"",(VLOOKUP($A193,'[1]data aktuální'!$A$1:$DI$10000,42,0)))</f>
        <v/>
      </c>
      <c r="U193" s="35" t="str">
        <f>IF((VLOOKUP($A193,'[1]data aktuální'!$A$1:$DI$10000,43,0))=0,"",(VLOOKUP($A193,'[1]data aktuální'!$A$1:$DI$10000,43,0)))</f>
        <v/>
      </c>
      <c r="V193" s="35" t="str">
        <f>IF((VLOOKUP($A193,'[1]data aktuální'!$A$1:$DI$10000,44,0))=0,"",(VLOOKUP($A193,'[1]data aktuální'!$A$1:$DI$10000,44,0)))</f>
        <v/>
      </c>
      <c r="W193" s="35" t="str">
        <f>IF((VLOOKUP($A193,'[1]data aktuální'!$A$1:$DI$10000,45,0))=0,"",(VLOOKUP($A193,'[1]data aktuální'!$A$1:$DI$10000,45,0)))</f>
        <v/>
      </c>
      <c r="X193" s="35" t="str">
        <f>IF((VLOOKUP($A193,'[1]data aktuální'!$A$1:$DI$10000,47,0))=0,"",(VLOOKUP($A193,'[1]data aktuální'!$A$1:$DI$10000,47,0)))</f>
        <v/>
      </c>
      <c r="Y193" s="35" t="str">
        <f>IF((VLOOKUP($A193,'[1]data aktuální'!$A$1:$DI$10000,48,0))=0,"",(VLOOKUP($A193,'[1]data aktuální'!$A$1:$DI$10000,48,0)))</f>
        <v/>
      </c>
      <c r="Z193" s="35" t="str">
        <f>IF((VLOOKUP($A193,'[1]data aktuální'!$A$1:$DI$10000,49,0))=0,"",(VLOOKUP($A193,'[1]data aktuální'!$A$1:$DI$10000,49,0)))</f>
        <v/>
      </c>
      <c r="AA193" s="35" t="str">
        <f>IF((VLOOKUP($A193,'[1]data aktuální'!$A$1:$DI$10000,50,0))=0,"",(VLOOKUP($A193,'[1]data aktuální'!$A$1:$DI$10000,50,0)))</f>
        <v/>
      </c>
      <c r="AB193" s="35" t="str">
        <f>IF((VLOOKUP($A193,'[1]data aktuální'!$A$1:$DI$10000,52,0))=0,"",(VLOOKUP($A193,'[1]data aktuální'!$A$1:$DI$10000,52,0)))</f>
        <v/>
      </c>
      <c r="AC193" s="35" t="str">
        <f>IF((VLOOKUP($A193,'[1]data aktuální'!$A$1:$DI$10000,53,0))=0,"",(VLOOKUP($A193,'[1]data aktuální'!$A$1:$DI$10000,53,0)))</f>
        <v/>
      </c>
      <c r="AD193" s="35" t="str">
        <f>IF((VLOOKUP($A193,'[1]data aktuální'!$A$1:$DI$10000,54,0))=0,"",(VLOOKUP($A193,'[1]data aktuální'!$A$1:$DI$10000,54,0)))</f>
        <v/>
      </c>
      <c r="AE193" s="35" t="str">
        <f>IF((VLOOKUP($A193,'[1]data aktuální'!$A$1:$DI$10000,55,0))=0,"",(VLOOKUP($A193,'[1]data aktuální'!$A$1:$DI$10000,55,0)))</f>
        <v/>
      </c>
      <c r="AF193" s="35" t="str">
        <f>IF((VLOOKUP($A193,'[1]data aktuální'!$A$1:$DI$10000,57,0))=0,"",(VLOOKUP($A193,'[1]data aktuální'!$A$1:$DI$10000,57,0)))</f>
        <v/>
      </c>
      <c r="AG193" s="35" t="str">
        <f>IF((VLOOKUP($A193,'[1]data aktuální'!$A$1:$DI$10000,58,0))=0,"",(VLOOKUP($A193,'[1]data aktuální'!$A$1:$DI$10000,58,0)))</f>
        <v/>
      </c>
      <c r="AH193" s="35" t="str">
        <f>IF((VLOOKUP($A193,'[1]data aktuální'!$A$1:$DI$10000,59,0))=0,"",(VLOOKUP($A193,'[1]data aktuální'!$A$1:$DI$10000,59,0)))</f>
        <v/>
      </c>
      <c r="AI193" s="35" t="str">
        <f>IF((VLOOKUP($A193,'[1]data aktuální'!$A$1:$DI$10000,60,0))=0,"",(VLOOKUP($A193,'[1]data aktuální'!$A$1:$DI$10000,60,0)))</f>
        <v/>
      </c>
      <c r="AJ193" s="35" t="str">
        <f>IF((VLOOKUP($A193,'[1]data aktuální'!$A$1:$DI$10000,62,0))=0,"",(VLOOKUP($A193,'[1]data aktuální'!$A$1:$DI$10000,62,0)))</f>
        <v/>
      </c>
      <c r="AK193" s="35" t="str">
        <f>IF((VLOOKUP($A193,'[1]data aktuální'!$A$1:$DI$10000,63,0))=0,"",(VLOOKUP($A193,'[1]data aktuální'!$A$1:$DI$10000,63,0)))</f>
        <v/>
      </c>
      <c r="AL193" s="35" t="str">
        <f>IF((VLOOKUP($A193,'[1]data aktuální'!$A$1:$DI$10000,64,0))=0,"",(VLOOKUP($A193,'[1]data aktuální'!$A$1:$DI$10000,64,0)))</f>
        <v/>
      </c>
      <c r="AM193" s="35" t="str">
        <f>IF((VLOOKUP($A193,'[1]data aktuální'!$A$1:$DI$10000,65,0))=0,"",(VLOOKUP($A193,'[1]data aktuální'!$A$1:$DI$10000,65,0)))</f>
        <v/>
      </c>
      <c r="AN193" s="33" t="str">
        <f>VLOOKUP(A193,'[1]data aktuální'!$A$2:$DI$10000,113,0)</f>
        <v>do 2,5 tis.m3</v>
      </c>
    </row>
    <row r="194" spans="1:40" s="36" customFormat="1" x14ac:dyDescent="0.25">
      <c r="A194" s="36">
        <v>218</v>
      </c>
      <c r="B194" s="53" t="str">
        <f>(VLOOKUP($A194,'[1]data aktuální'!$A$1:$DI$10000,3,0))</f>
        <v>27911187</v>
      </c>
      <c r="C194" s="55" t="str">
        <f>(VLOOKUP($A194,'[1]data aktuální'!$A$1:$DI$10000,7,0))</f>
        <v>HOLZ TRADE S.R.O.</v>
      </c>
      <c r="D194" s="55" t="str">
        <f>IF((VLOOKUP($A194,'[1]data aktuální'!$A$1:$DI$10000,14,0))=0,"",(VLOOKUP($A194,'[1]data aktuální'!$A$1:$DI$10000,14,0)))</f>
        <v/>
      </c>
      <c r="E194" s="57">
        <f>(VLOOKUP($A194,'[1]data aktuální'!$A$1:$DI$10000,22,0))</f>
        <v>1185</v>
      </c>
      <c r="F194" s="57">
        <f>(VLOOKUP($A194,'[1]data aktuální'!$A$1:$DI$10000,23,0))</f>
        <v>1337</v>
      </c>
      <c r="G194" s="57">
        <f>(VLOOKUP($A194,'[1]data aktuální'!$A$1:$DI$10000,24,0))</f>
        <v>1176</v>
      </c>
      <c r="H194" s="59">
        <f>IF((VLOOKUP($A194,'[1]data aktuální'!$A$1:$DI$10000,27,0))=0,"",(VLOOKUP($A194,'[1]data aktuální'!$A$1:$DI$10000,27,0)))</f>
        <v>92</v>
      </c>
      <c r="I194" s="59">
        <f>IF((VLOOKUP($A194,'[1]data aktuální'!$A$1:$DI$10000,28,0))=0,"",(VLOOKUP($A194,'[1]data aktuální'!$A$1:$DI$10000,28,0)))</f>
        <v>8</v>
      </c>
      <c r="J194" s="59" t="str">
        <f>IF((VLOOKUP($A194,'[1]data aktuální'!$A$1:$DI$10000,29,0))=0,"",(VLOOKUP($A194,'[1]data aktuální'!$A$1:$DI$10000,29,0)))</f>
        <v/>
      </c>
      <c r="K194" s="59" t="str">
        <f>IF((VLOOKUP($A194,'[1]data aktuální'!$A$1:$DI$10000,30,0))=0,"",(VLOOKUP($A194,'[1]data aktuální'!$A$1:$DI$10000,30,0)))</f>
        <v/>
      </c>
      <c r="L194" s="59" t="str">
        <f>IF((VLOOKUP($A194,'[1]data aktuální'!$A$1:$DI$10000,32,0))=0,"",(VLOOKUP($A194,'[1]data aktuální'!$A$1:$DI$10000,32,0)))</f>
        <v/>
      </c>
      <c r="M194" s="59" t="str">
        <f>IF((VLOOKUP($A194,'[1]data aktuální'!$A$1:$DI$10000,33,0))=0,"",(VLOOKUP($A194,'[1]data aktuální'!$A$1:$DI$10000,33,0)))</f>
        <v/>
      </c>
      <c r="N194" s="59" t="str">
        <f>IF((VLOOKUP($A194,'[1]data aktuální'!$A$1:$DI$10000,34,0))=0,"",(VLOOKUP($A194,'[1]data aktuální'!$A$1:$DI$10000,34,0)))</f>
        <v/>
      </c>
      <c r="O194" s="59" t="str">
        <f>IF((VLOOKUP($A194,'[1]data aktuální'!$A$1:$DI$10000,35,0))=0,"",(VLOOKUP($A194,'[1]data aktuální'!$A$1:$DI$10000,35,0)))</f>
        <v/>
      </c>
      <c r="P194" s="59" t="str">
        <f>IF((VLOOKUP($A194,'[1]data aktuální'!$A$1:$DI$10000,37,0))=0,"",(VLOOKUP($A194,'[1]data aktuální'!$A$1:$DI$10000,37,0)))</f>
        <v/>
      </c>
      <c r="Q194" s="59" t="str">
        <f>IF((VLOOKUP($A194,'[1]data aktuální'!$A$1:$DI$10000,38,0))=0,"",(VLOOKUP($A194,'[1]data aktuální'!$A$1:$DI$10000,38,0)))</f>
        <v/>
      </c>
      <c r="R194" s="59" t="str">
        <f>IF((VLOOKUP($A194,'[1]data aktuální'!$A$1:$DI$10000,39,0))=0,"",(VLOOKUP($A194,'[1]data aktuální'!$A$1:$DI$10000,39,0)))</f>
        <v/>
      </c>
      <c r="S194" s="59" t="str">
        <f>IF((VLOOKUP($A194,'[1]data aktuální'!$A$1:$DI$10000,40,0))=0,"",(VLOOKUP($A194,'[1]data aktuální'!$A$1:$DI$10000,40,0)))</f>
        <v/>
      </c>
      <c r="T194" s="59" t="str">
        <f>IF((VLOOKUP($A194,'[1]data aktuální'!$A$1:$DI$10000,42,0))=0,"",(VLOOKUP($A194,'[1]data aktuální'!$A$1:$DI$10000,42,0)))</f>
        <v/>
      </c>
      <c r="U194" s="59" t="str">
        <f>IF((VLOOKUP($A194,'[1]data aktuální'!$A$1:$DI$10000,43,0))=0,"",(VLOOKUP($A194,'[1]data aktuální'!$A$1:$DI$10000,43,0)))</f>
        <v/>
      </c>
      <c r="V194" s="59" t="str">
        <f>IF((VLOOKUP($A194,'[1]data aktuální'!$A$1:$DI$10000,44,0))=0,"",(VLOOKUP($A194,'[1]data aktuální'!$A$1:$DI$10000,44,0)))</f>
        <v/>
      </c>
      <c r="W194" s="59" t="str">
        <f>IF((VLOOKUP($A194,'[1]data aktuální'!$A$1:$DI$10000,45,0))=0,"",(VLOOKUP($A194,'[1]data aktuální'!$A$1:$DI$10000,45,0)))</f>
        <v/>
      </c>
      <c r="X194" s="59" t="str">
        <f>IF((VLOOKUP($A194,'[1]data aktuální'!$A$1:$DI$10000,47,0))=0,"",(VLOOKUP($A194,'[1]data aktuální'!$A$1:$DI$10000,47,0)))</f>
        <v/>
      </c>
      <c r="Y194" s="59" t="str">
        <f>IF((VLOOKUP($A194,'[1]data aktuální'!$A$1:$DI$10000,48,0))=0,"",(VLOOKUP($A194,'[1]data aktuální'!$A$1:$DI$10000,48,0)))</f>
        <v/>
      </c>
      <c r="Z194" s="59" t="str">
        <f>IF((VLOOKUP($A194,'[1]data aktuální'!$A$1:$DI$10000,49,0))=0,"",(VLOOKUP($A194,'[1]data aktuální'!$A$1:$DI$10000,49,0)))</f>
        <v/>
      </c>
      <c r="AA194" s="59" t="str">
        <f>IF((VLOOKUP($A194,'[1]data aktuální'!$A$1:$DI$10000,50,0))=0,"",(VLOOKUP($A194,'[1]data aktuální'!$A$1:$DI$10000,50,0)))</f>
        <v/>
      </c>
      <c r="AB194" s="59" t="str">
        <f>IF((VLOOKUP($A194,'[1]data aktuální'!$A$1:$DI$10000,52,0))=0,"",(VLOOKUP($A194,'[1]data aktuální'!$A$1:$DI$10000,52,0)))</f>
        <v/>
      </c>
      <c r="AC194" s="59" t="str">
        <f>IF((VLOOKUP($A194,'[1]data aktuální'!$A$1:$DI$10000,53,0))=0,"",(VLOOKUP($A194,'[1]data aktuální'!$A$1:$DI$10000,53,0)))</f>
        <v/>
      </c>
      <c r="AD194" s="59" t="str">
        <f>IF((VLOOKUP($A194,'[1]data aktuální'!$A$1:$DI$10000,54,0))=0,"",(VLOOKUP($A194,'[1]data aktuální'!$A$1:$DI$10000,54,0)))</f>
        <v/>
      </c>
      <c r="AE194" s="59" t="str">
        <f>IF((VLOOKUP($A194,'[1]data aktuální'!$A$1:$DI$10000,55,0))=0,"",(VLOOKUP($A194,'[1]data aktuální'!$A$1:$DI$10000,55,0)))</f>
        <v/>
      </c>
      <c r="AF194" s="59" t="str">
        <f>IF((VLOOKUP($A194,'[1]data aktuální'!$A$1:$DI$10000,57,0))=0,"",(VLOOKUP($A194,'[1]data aktuální'!$A$1:$DI$10000,57,0)))</f>
        <v/>
      </c>
      <c r="AG194" s="59" t="str">
        <f>IF((VLOOKUP($A194,'[1]data aktuální'!$A$1:$DI$10000,58,0))=0,"",(VLOOKUP($A194,'[1]data aktuální'!$A$1:$DI$10000,58,0)))</f>
        <v/>
      </c>
      <c r="AH194" s="59" t="str">
        <f>IF((VLOOKUP($A194,'[1]data aktuální'!$A$1:$DI$10000,59,0))=0,"",(VLOOKUP($A194,'[1]data aktuální'!$A$1:$DI$10000,59,0)))</f>
        <v/>
      </c>
      <c r="AI194" s="59" t="str">
        <f>IF((VLOOKUP($A194,'[1]data aktuální'!$A$1:$DI$10000,60,0))=0,"",(VLOOKUP($A194,'[1]data aktuální'!$A$1:$DI$10000,60,0)))</f>
        <v/>
      </c>
      <c r="AJ194" s="59" t="str">
        <f>IF((VLOOKUP($A194,'[1]data aktuální'!$A$1:$DI$10000,62,0))=0,"",(VLOOKUP($A194,'[1]data aktuální'!$A$1:$DI$10000,62,0)))</f>
        <v/>
      </c>
      <c r="AK194" s="59" t="str">
        <f>IF((VLOOKUP($A194,'[1]data aktuální'!$A$1:$DI$10000,63,0))=0,"",(VLOOKUP($A194,'[1]data aktuální'!$A$1:$DI$10000,63,0)))</f>
        <v/>
      </c>
      <c r="AL194" s="59" t="str">
        <f>IF((VLOOKUP($A194,'[1]data aktuální'!$A$1:$DI$10000,64,0))=0,"",(VLOOKUP($A194,'[1]data aktuální'!$A$1:$DI$10000,64,0)))</f>
        <v/>
      </c>
      <c r="AM194" s="59" t="str">
        <f>IF((VLOOKUP($A194,'[1]data aktuální'!$A$1:$DI$10000,65,0))=0,"",(VLOOKUP($A194,'[1]data aktuální'!$A$1:$DI$10000,65,0)))</f>
        <v/>
      </c>
      <c r="AN194" s="55" t="str">
        <f>VLOOKUP(A194,'[1]data aktuální'!$A$2:$DI$10000,113,0)</f>
        <v>do 2,5 tis.m3</v>
      </c>
    </row>
    <row r="195" spans="1:40" x14ac:dyDescent="0.25">
      <c r="A195">
        <v>168</v>
      </c>
      <c r="B195" s="54" t="str">
        <f>(VLOOKUP($A195,'[1]data aktuální'!$A$1:$DI$10000,3,0))</f>
        <v>63479362</v>
      </c>
      <c r="C195" s="56" t="str">
        <f>(VLOOKUP($A195,'[1]data aktuální'!$A$1:$DI$10000,7,0))</f>
        <v>JAVAZD s.r.o</v>
      </c>
      <c r="D195" s="56" t="str">
        <f>IF((VLOOKUP($A195,'[1]data aktuální'!$A$1:$DI$10000,14,0))=0,"",(VLOOKUP($A195,'[1]data aktuální'!$A$1:$DI$10000,14,0)))</f>
        <v/>
      </c>
      <c r="E195" s="58">
        <f>(VLOOKUP($A195,'[1]data aktuální'!$A$1:$DI$10000,22,0))</f>
        <v>1425</v>
      </c>
      <c r="F195" s="58">
        <f>(VLOOKUP($A195,'[1]data aktuální'!$A$1:$DI$10000,23,0))</f>
        <v>1070</v>
      </c>
      <c r="G195" s="58">
        <f>(VLOOKUP($A195,'[1]data aktuální'!$A$1:$DI$10000,24,0))</f>
        <v>1162</v>
      </c>
      <c r="H195" s="60">
        <f>IF((VLOOKUP($A195,'[1]data aktuální'!$A$1:$DI$10000,27,0))=0,"",(VLOOKUP($A195,'[1]data aktuální'!$A$1:$DI$10000,27,0)))</f>
        <v>100</v>
      </c>
      <c r="I195" s="60" t="str">
        <f>IF((VLOOKUP($A195,'[1]data aktuální'!$A$1:$DI$10000,28,0))=0,"",(VLOOKUP($A195,'[1]data aktuální'!$A$1:$DI$10000,28,0)))</f>
        <v/>
      </c>
      <c r="J195" s="60" t="str">
        <f>IF((VLOOKUP($A195,'[1]data aktuální'!$A$1:$DI$10000,29,0))=0,"",(VLOOKUP($A195,'[1]data aktuální'!$A$1:$DI$10000,29,0)))</f>
        <v/>
      </c>
      <c r="K195" s="60" t="str">
        <f>IF((VLOOKUP($A195,'[1]data aktuální'!$A$1:$DI$10000,30,0))=0,"",(VLOOKUP($A195,'[1]data aktuální'!$A$1:$DI$10000,30,0)))</f>
        <v/>
      </c>
      <c r="L195" s="60" t="str">
        <f>IF((VLOOKUP($A195,'[1]data aktuální'!$A$1:$DI$10000,32,0))=0,"",(VLOOKUP($A195,'[1]data aktuální'!$A$1:$DI$10000,32,0)))</f>
        <v/>
      </c>
      <c r="M195" s="60" t="str">
        <f>IF((VLOOKUP($A195,'[1]data aktuální'!$A$1:$DI$10000,33,0))=0,"",(VLOOKUP($A195,'[1]data aktuální'!$A$1:$DI$10000,33,0)))</f>
        <v/>
      </c>
      <c r="N195" s="60" t="str">
        <f>IF((VLOOKUP($A195,'[1]data aktuální'!$A$1:$DI$10000,34,0))=0,"",(VLOOKUP($A195,'[1]data aktuální'!$A$1:$DI$10000,34,0)))</f>
        <v/>
      </c>
      <c r="O195" s="60" t="str">
        <f>IF((VLOOKUP($A195,'[1]data aktuální'!$A$1:$DI$10000,35,0))=0,"",(VLOOKUP($A195,'[1]data aktuální'!$A$1:$DI$10000,35,0)))</f>
        <v/>
      </c>
      <c r="P195" s="60" t="str">
        <f>IF((VLOOKUP($A195,'[1]data aktuální'!$A$1:$DI$10000,37,0))=0,"",(VLOOKUP($A195,'[1]data aktuální'!$A$1:$DI$10000,37,0)))</f>
        <v/>
      </c>
      <c r="Q195" s="60" t="str">
        <f>IF((VLOOKUP($A195,'[1]data aktuální'!$A$1:$DI$10000,38,0))=0,"",(VLOOKUP($A195,'[1]data aktuální'!$A$1:$DI$10000,38,0)))</f>
        <v/>
      </c>
      <c r="R195" s="60" t="str">
        <f>IF((VLOOKUP($A195,'[1]data aktuální'!$A$1:$DI$10000,39,0))=0,"",(VLOOKUP($A195,'[1]data aktuální'!$A$1:$DI$10000,39,0)))</f>
        <v/>
      </c>
      <c r="S195" s="60" t="str">
        <f>IF((VLOOKUP($A195,'[1]data aktuální'!$A$1:$DI$10000,40,0))=0,"",(VLOOKUP($A195,'[1]data aktuální'!$A$1:$DI$10000,40,0)))</f>
        <v/>
      </c>
      <c r="T195" s="60" t="str">
        <f>IF((VLOOKUP($A195,'[1]data aktuální'!$A$1:$DI$10000,42,0))=0,"",(VLOOKUP($A195,'[1]data aktuální'!$A$1:$DI$10000,42,0)))</f>
        <v/>
      </c>
      <c r="U195" s="60" t="str">
        <f>IF((VLOOKUP($A195,'[1]data aktuální'!$A$1:$DI$10000,43,0))=0,"",(VLOOKUP($A195,'[1]data aktuální'!$A$1:$DI$10000,43,0)))</f>
        <v/>
      </c>
      <c r="V195" s="60" t="str">
        <f>IF((VLOOKUP($A195,'[1]data aktuální'!$A$1:$DI$10000,44,0))=0,"",(VLOOKUP($A195,'[1]data aktuální'!$A$1:$DI$10000,44,0)))</f>
        <v/>
      </c>
      <c r="W195" s="60" t="str">
        <f>IF((VLOOKUP($A195,'[1]data aktuální'!$A$1:$DI$10000,45,0))=0,"",(VLOOKUP($A195,'[1]data aktuální'!$A$1:$DI$10000,45,0)))</f>
        <v/>
      </c>
      <c r="X195" s="60" t="str">
        <f>IF((VLOOKUP($A195,'[1]data aktuální'!$A$1:$DI$10000,47,0))=0,"",(VLOOKUP($A195,'[1]data aktuální'!$A$1:$DI$10000,47,0)))</f>
        <v/>
      </c>
      <c r="Y195" s="60" t="str">
        <f>IF((VLOOKUP($A195,'[1]data aktuální'!$A$1:$DI$10000,48,0))=0,"",(VLOOKUP($A195,'[1]data aktuální'!$A$1:$DI$10000,48,0)))</f>
        <v/>
      </c>
      <c r="Z195" s="60" t="str">
        <f>IF((VLOOKUP($A195,'[1]data aktuální'!$A$1:$DI$10000,49,0))=0,"",(VLOOKUP($A195,'[1]data aktuální'!$A$1:$DI$10000,49,0)))</f>
        <v/>
      </c>
      <c r="AA195" s="60" t="str">
        <f>IF((VLOOKUP($A195,'[1]data aktuální'!$A$1:$DI$10000,50,0))=0,"",(VLOOKUP($A195,'[1]data aktuální'!$A$1:$DI$10000,50,0)))</f>
        <v/>
      </c>
      <c r="AB195" s="60" t="str">
        <f>IF((VLOOKUP($A195,'[1]data aktuální'!$A$1:$DI$10000,52,0))=0,"",(VLOOKUP($A195,'[1]data aktuální'!$A$1:$DI$10000,52,0)))</f>
        <v/>
      </c>
      <c r="AC195" s="60" t="str">
        <f>IF((VLOOKUP($A195,'[1]data aktuální'!$A$1:$DI$10000,53,0))=0,"",(VLOOKUP($A195,'[1]data aktuální'!$A$1:$DI$10000,53,0)))</f>
        <v/>
      </c>
      <c r="AD195" s="60" t="str">
        <f>IF((VLOOKUP($A195,'[1]data aktuální'!$A$1:$DI$10000,54,0))=0,"",(VLOOKUP($A195,'[1]data aktuální'!$A$1:$DI$10000,54,0)))</f>
        <v/>
      </c>
      <c r="AE195" s="60" t="str">
        <f>IF((VLOOKUP($A195,'[1]data aktuální'!$A$1:$DI$10000,55,0))=0,"",(VLOOKUP($A195,'[1]data aktuální'!$A$1:$DI$10000,55,0)))</f>
        <v/>
      </c>
      <c r="AF195" s="60" t="str">
        <f>IF((VLOOKUP($A195,'[1]data aktuální'!$A$1:$DI$10000,57,0))=0,"",(VLOOKUP($A195,'[1]data aktuální'!$A$1:$DI$10000,57,0)))</f>
        <v/>
      </c>
      <c r="AG195" s="60" t="str">
        <f>IF((VLOOKUP($A195,'[1]data aktuální'!$A$1:$DI$10000,58,0))=0,"",(VLOOKUP($A195,'[1]data aktuální'!$A$1:$DI$10000,58,0)))</f>
        <v/>
      </c>
      <c r="AH195" s="60" t="str">
        <f>IF((VLOOKUP($A195,'[1]data aktuální'!$A$1:$DI$10000,59,0))=0,"",(VLOOKUP($A195,'[1]data aktuální'!$A$1:$DI$10000,59,0)))</f>
        <v/>
      </c>
      <c r="AI195" s="60" t="str">
        <f>IF((VLOOKUP($A195,'[1]data aktuální'!$A$1:$DI$10000,60,0))=0,"",(VLOOKUP($A195,'[1]data aktuální'!$A$1:$DI$10000,60,0)))</f>
        <v/>
      </c>
      <c r="AJ195" s="60" t="str">
        <f>IF((VLOOKUP($A195,'[1]data aktuální'!$A$1:$DI$10000,62,0))=0,"",(VLOOKUP($A195,'[1]data aktuální'!$A$1:$DI$10000,62,0)))</f>
        <v/>
      </c>
      <c r="AK195" s="60" t="str">
        <f>IF((VLOOKUP($A195,'[1]data aktuální'!$A$1:$DI$10000,63,0))=0,"",(VLOOKUP($A195,'[1]data aktuální'!$A$1:$DI$10000,63,0)))</f>
        <v/>
      </c>
      <c r="AL195" s="60" t="str">
        <f>IF((VLOOKUP($A195,'[1]data aktuální'!$A$1:$DI$10000,64,0))=0,"",(VLOOKUP($A195,'[1]data aktuální'!$A$1:$DI$10000,64,0)))</f>
        <v/>
      </c>
      <c r="AM195" s="60" t="str">
        <f>IF((VLOOKUP($A195,'[1]data aktuální'!$A$1:$DI$10000,65,0))=0,"",(VLOOKUP($A195,'[1]data aktuální'!$A$1:$DI$10000,65,0)))</f>
        <v/>
      </c>
      <c r="AN195" s="56" t="str">
        <f>VLOOKUP(A195,'[1]data aktuální'!$A$2:$DI$10000,113,0)</f>
        <v>do 2,5 tis.m3</v>
      </c>
    </row>
    <row r="196" spans="1:40" s="36" customFormat="1" x14ac:dyDescent="0.25">
      <c r="A196" s="36">
        <v>494</v>
      </c>
      <c r="B196" s="53" t="str">
        <f>(VLOOKUP($A196,'[1]data aktuální'!$A$1:$DI$10000,3,0))</f>
        <v>14910985</v>
      </c>
      <c r="C196" s="55" t="str">
        <f>(VLOOKUP($A196,'[1]data aktuální'!$A$1:$DI$10000,7,0))</f>
        <v>Milan Andrlík</v>
      </c>
      <c r="D196" s="55" t="str">
        <f>IF((VLOOKUP($A196,'[1]data aktuální'!$A$1:$DI$10000,14,0))=0,"",(VLOOKUP($A196,'[1]data aktuální'!$A$1:$DI$10000,14,0)))</f>
        <v/>
      </c>
      <c r="E196" s="57">
        <f>(VLOOKUP($A196,'[1]data aktuální'!$A$1:$DI$10000,22,0))</f>
        <v>1736</v>
      </c>
      <c r="F196" s="57">
        <f>(VLOOKUP($A196,'[1]data aktuální'!$A$1:$DI$10000,23,0))</f>
        <v>2619</v>
      </c>
      <c r="G196" s="57">
        <f>(VLOOKUP($A196,'[1]data aktuální'!$A$1:$DI$10000,24,0))</f>
        <v>1105</v>
      </c>
      <c r="H196" s="59" t="str">
        <f>IF((VLOOKUP($A196,'[1]data aktuální'!$A$1:$DI$10000,27,0))=0,"",(VLOOKUP($A196,'[1]data aktuální'!$A$1:$DI$10000,27,0)))</f>
        <v/>
      </c>
      <c r="I196" s="59" t="str">
        <f>IF((VLOOKUP($A196,'[1]data aktuální'!$A$1:$DI$10000,28,0))=0,"",(VLOOKUP($A196,'[1]data aktuální'!$A$1:$DI$10000,28,0)))</f>
        <v/>
      </c>
      <c r="J196" s="59" t="str">
        <f>IF((VLOOKUP($A196,'[1]data aktuální'!$A$1:$DI$10000,29,0))=0,"",(VLOOKUP($A196,'[1]data aktuální'!$A$1:$DI$10000,29,0)))</f>
        <v/>
      </c>
      <c r="K196" s="59" t="str">
        <f>IF((VLOOKUP($A196,'[1]data aktuální'!$A$1:$DI$10000,30,0))=0,"",(VLOOKUP($A196,'[1]data aktuální'!$A$1:$DI$10000,30,0)))</f>
        <v/>
      </c>
      <c r="L196" s="59" t="str">
        <f>IF((VLOOKUP($A196,'[1]data aktuální'!$A$1:$DI$10000,32,0))=0,"",(VLOOKUP($A196,'[1]data aktuální'!$A$1:$DI$10000,32,0)))</f>
        <v/>
      </c>
      <c r="M196" s="59" t="str">
        <f>IF((VLOOKUP($A196,'[1]data aktuální'!$A$1:$DI$10000,33,0))=0,"",(VLOOKUP($A196,'[1]data aktuální'!$A$1:$DI$10000,33,0)))</f>
        <v/>
      </c>
      <c r="N196" s="59" t="str">
        <f>IF((VLOOKUP($A196,'[1]data aktuální'!$A$1:$DI$10000,34,0))=0,"",(VLOOKUP($A196,'[1]data aktuální'!$A$1:$DI$10000,34,0)))</f>
        <v/>
      </c>
      <c r="O196" s="59" t="str">
        <f>IF((VLOOKUP($A196,'[1]data aktuální'!$A$1:$DI$10000,35,0))=0,"",(VLOOKUP($A196,'[1]data aktuální'!$A$1:$DI$10000,35,0)))</f>
        <v/>
      </c>
      <c r="P196" s="59" t="str">
        <f>IF((VLOOKUP($A196,'[1]data aktuální'!$A$1:$DI$10000,37,0))=0,"",(VLOOKUP($A196,'[1]data aktuální'!$A$1:$DI$10000,37,0)))</f>
        <v/>
      </c>
      <c r="Q196" s="59" t="str">
        <f>IF((VLOOKUP($A196,'[1]data aktuální'!$A$1:$DI$10000,38,0))=0,"",(VLOOKUP($A196,'[1]data aktuální'!$A$1:$DI$10000,38,0)))</f>
        <v/>
      </c>
      <c r="R196" s="59" t="str">
        <f>IF((VLOOKUP($A196,'[1]data aktuální'!$A$1:$DI$10000,39,0))=0,"",(VLOOKUP($A196,'[1]data aktuální'!$A$1:$DI$10000,39,0)))</f>
        <v/>
      </c>
      <c r="S196" s="59" t="str">
        <f>IF((VLOOKUP($A196,'[1]data aktuální'!$A$1:$DI$10000,40,0))=0,"",(VLOOKUP($A196,'[1]data aktuální'!$A$1:$DI$10000,40,0)))</f>
        <v/>
      </c>
      <c r="T196" s="59" t="str">
        <f>IF((VLOOKUP($A196,'[1]data aktuální'!$A$1:$DI$10000,42,0))=0,"",(VLOOKUP($A196,'[1]data aktuální'!$A$1:$DI$10000,42,0)))</f>
        <v/>
      </c>
      <c r="U196" s="59" t="str">
        <f>IF((VLOOKUP($A196,'[1]data aktuální'!$A$1:$DI$10000,43,0))=0,"",(VLOOKUP($A196,'[1]data aktuální'!$A$1:$DI$10000,43,0)))</f>
        <v/>
      </c>
      <c r="V196" s="59" t="str">
        <f>IF((VLOOKUP($A196,'[1]data aktuální'!$A$1:$DI$10000,44,0))=0,"",(VLOOKUP($A196,'[1]data aktuální'!$A$1:$DI$10000,44,0)))</f>
        <v/>
      </c>
      <c r="W196" s="59" t="str">
        <f>IF((VLOOKUP($A196,'[1]data aktuální'!$A$1:$DI$10000,45,0))=0,"",(VLOOKUP($A196,'[1]data aktuální'!$A$1:$DI$10000,45,0)))</f>
        <v/>
      </c>
      <c r="X196" s="59">
        <f>IF((VLOOKUP($A196,'[1]data aktuální'!$A$1:$DI$10000,47,0))=0,"",(VLOOKUP($A196,'[1]data aktuální'!$A$1:$DI$10000,47,0)))</f>
        <v>10</v>
      </c>
      <c r="Y196" s="59">
        <f>IF((VLOOKUP($A196,'[1]data aktuální'!$A$1:$DI$10000,48,0))=0,"",(VLOOKUP($A196,'[1]data aktuální'!$A$1:$DI$10000,48,0)))</f>
        <v>5</v>
      </c>
      <c r="Z196" s="59" t="str">
        <f>IF((VLOOKUP($A196,'[1]data aktuální'!$A$1:$DI$10000,49,0))=0,"",(VLOOKUP($A196,'[1]data aktuální'!$A$1:$DI$10000,49,0)))</f>
        <v/>
      </c>
      <c r="AA196" s="59" t="str">
        <f>IF((VLOOKUP($A196,'[1]data aktuální'!$A$1:$DI$10000,50,0))=0,"",(VLOOKUP($A196,'[1]data aktuální'!$A$1:$DI$10000,50,0)))</f>
        <v/>
      </c>
      <c r="AB196" s="59" t="str">
        <f>IF((VLOOKUP($A196,'[1]data aktuální'!$A$1:$DI$10000,52,0))=0,"",(VLOOKUP($A196,'[1]data aktuální'!$A$1:$DI$10000,52,0)))</f>
        <v/>
      </c>
      <c r="AC196" s="59" t="str">
        <f>IF((VLOOKUP($A196,'[1]data aktuální'!$A$1:$DI$10000,53,0))=0,"",(VLOOKUP($A196,'[1]data aktuální'!$A$1:$DI$10000,53,0)))</f>
        <v/>
      </c>
      <c r="AD196" s="59" t="str">
        <f>IF((VLOOKUP($A196,'[1]data aktuální'!$A$1:$DI$10000,54,0))=0,"",(VLOOKUP($A196,'[1]data aktuální'!$A$1:$DI$10000,54,0)))</f>
        <v/>
      </c>
      <c r="AE196" s="59" t="str">
        <f>IF((VLOOKUP($A196,'[1]data aktuální'!$A$1:$DI$10000,55,0))=0,"",(VLOOKUP($A196,'[1]data aktuální'!$A$1:$DI$10000,55,0)))</f>
        <v/>
      </c>
      <c r="AF196" s="59" t="str">
        <f>IF((VLOOKUP($A196,'[1]data aktuální'!$A$1:$DI$10000,57,0))=0,"",(VLOOKUP($A196,'[1]data aktuální'!$A$1:$DI$10000,57,0)))</f>
        <v/>
      </c>
      <c r="AG196" s="59" t="str">
        <f>IF((VLOOKUP($A196,'[1]data aktuální'!$A$1:$DI$10000,58,0))=0,"",(VLOOKUP($A196,'[1]data aktuální'!$A$1:$DI$10000,58,0)))</f>
        <v/>
      </c>
      <c r="AH196" s="59" t="str">
        <f>IF((VLOOKUP($A196,'[1]data aktuální'!$A$1:$DI$10000,59,0))=0,"",(VLOOKUP($A196,'[1]data aktuální'!$A$1:$DI$10000,59,0)))</f>
        <v/>
      </c>
      <c r="AI196" s="59" t="str">
        <f>IF((VLOOKUP($A196,'[1]data aktuální'!$A$1:$DI$10000,60,0))=0,"",(VLOOKUP($A196,'[1]data aktuální'!$A$1:$DI$10000,60,0)))</f>
        <v/>
      </c>
      <c r="AJ196" s="59">
        <f>IF((VLOOKUP($A196,'[1]data aktuální'!$A$1:$DI$10000,62,0))=0,"",(VLOOKUP($A196,'[1]data aktuální'!$A$1:$DI$10000,62,0)))</f>
        <v>43</v>
      </c>
      <c r="AK196" s="59">
        <f>IF((VLOOKUP($A196,'[1]data aktuální'!$A$1:$DI$10000,63,0))=0,"",(VLOOKUP($A196,'[1]data aktuální'!$A$1:$DI$10000,63,0)))</f>
        <v>42</v>
      </c>
      <c r="AL196" s="59" t="str">
        <f>IF((VLOOKUP($A196,'[1]data aktuální'!$A$1:$DI$10000,64,0))=0,"",(VLOOKUP($A196,'[1]data aktuální'!$A$1:$DI$10000,64,0)))</f>
        <v/>
      </c>
      <c r="AM196" s="59" t="str">
        <f>IF((VLOOKUP($A196,'[1]data aktuální'!$A$1:$DI$10000,65,0))=0,"",(VLOOKUP($A196,'[1]data aktuální'!$A$1:$DI$10000,65,0)))</f>
        <v/>
      </c>
      <c r="AN196" s="55" t="str">
        <f>VLOOKUP(A196,'[1]data aktuální'!$A$2:$DI$10000,113,0)</f>
        <v>do 2,5 tis.m3</v>
      </c>
    </row>
    <row r="197" spans="1:40" x14ac:dyDescent="0.25">
      <c r="A197">
        <v>305</v>
      </c>
      <c r="B197" s="54" t="str">
        <f>(VLOOKUP($A197,'[1]data aktuální'!$A$1:$DI$10000,3,0))</f>
        <v>07164700</v>
      </c>
      <c r="C197" s="56" t="str">
        <f>(VLOOKUP($A197,'[1]data aktuální'!$A$1:$DI$10000,7,0))</f>
        <v>DREMOT s.r.o.</v>
      </c>
      <c r="D197" s="56" t="str">
        <f>IF((VLOOKUP($A197,'[1]data aktuální'!$A$1:$DI$10000,14,0))=0,"",(VLOOKUP($A197,'[1]data aktuální'!$A$1:$DI$10000,14,0)))</f>
        <v/>
      </c>
      <c r="E197" s="58">
        <f>(VLOOKUP($A197,'[1]data aktuální'!$A$1:$DI$10000,22,0))</f>
        <v>1100</v>
      </c>
      <c r="F197" s="58">
        <f>(VLOOKUP($A197,'[1]data aktuální'!$A$1:$DI$10000,23,0))</f>
        <v>1030</v>
      </c>
      <c r="G197" s="58">
        <f>(VLOOKUP($A197,'[1]data aktuální'!$A$1:$DI$10000,24,0))</f>
        <v>1084</v>
      </c>
      <c r="H197" s="60">
        <f>IF((VLOOKUP($A197,'[1]data aktuální'!$A$1:$DI$10000,27,0))=0,"",(VLOOKUP($A197,'[1]data aktuální'!$A$1:$DI$10000,27,0)))</f>
        <v>38</v>
      </c>
      <c r="I197" s="60">
        <f>IF((VLOOKUP($A197,'[1]data aktuální'!$A$1:$DI$10000,28,0))=0,"",(VLOOKUP($A197,'[1]data aktuální'!$A$1:$DI$10000,28,0)))</f>
        <v>37</v>
      </c>
      <c r="J197" s="60">
        <f>IF((VLOOKUP($A197,'[1]data aktuální'!$A$1:$DI$10000,29,0))=0,"",(VLOOKUP($A197,'[1]data aktuální'!$A$1:$DI$10000,29,0)))</f>
        <v>21</v>
      </c>
      <c r="K197" s="60">
        <f>IF((VLOOKUP($A197,'[1]data aktuální'!$A$1:$DI$10000,30,0))=0,"",(VLOOKUP($A197,'[1]data aktuální'!$A$1:$DI$10000,30,0)))</f>
        <v>1</v>
      </c>
      <c r="L197" s="60" t="str">
        <f>IF((VLOOKUP($A197,'[1]data aktuální'!$A$1:$DI$10000,32,0))=0,"",(VLOOKUP($A197,'[1]data aktuální'!$A$1:$DI$10000,32,0)))</f>
        <v/>
      </c>
      <c r="M197" s="60" t="str">
        <f>IF((VLOOKUP($A197,'[1]data aktuální'!$A$1:$DI$10000,33,0))=0,"",(VLOOKUP($A197,'[1]data aktuální'!$A$1:$DI$10000,33,0)))</f>
        <v/>
      </c>
      <c r="N197" s="60" t="str">
        <f>IF((VLOOKUP($A197,'[1]data aktuální'!$A$1:$DI$10000,34,0))=0,"",(VLOOKUP($A197,'[1]data aktuální'!$A$1:$DI$10000,34,0)))</f>
        <v/>
      </c>
      <c r="O197" s="60" t="str">
        <f>IF((VLOOKUP($A197,'[1]data aktuální'!$A$1:$DI$10000,35,0))=0,"",(VLOOKUP($A197,'[1]data aktuální'!$A$1:$DI$10000,35,0)))</f>
        <v/>
      </c>
      <c r="P197" s="60">
        <f>IF((VLOOKUP($A197,'[1]data aktuální'!$A$1:$DI$10000,37,0))=0,"",(VLOOKUP($A197,'[1]data aktuální'!$A$1:$DI$10000,37,0)))</f>
        <v>2</v>
      </c>
      <c r="Q197" s="60">
        <f>IF((VLOOKUP($A197,'[1]data aktuální'!$A$1:$DI$10000,38,0))=0,"",(VLOOKUP($A197,'[1]data aktuální'!$A$1:$DI$10000,38,0)))</f>
        <v>1</v>
      </c>
      <c r="R197" s="60" t="str">
        <f>IF((VLOOKUP($A197,'[1]data aktuální'!$A$1:$DI$10000,39,0))=0,"",(VLOOKUP($A197,'[1]data aktuální'!$A$1:$DI$10000,39,0)))</f>
        <v/>
      </c>
      <c r="S197" s="60" t="str">
        <f>IF((VLOOKUP($A197,'[1]data aktuální'!$A$1:$DI$10000,40,0))=0,"",(VLOOKUP($A197,'[1]data aktuální'!$A$1:$DI$10000,40,0)))</f>
        <v/>
      </c>
      <c r="T197" s="60" t="str">
        <f>IF((VLOOKUP($A197,'[1]data aktuální'!$A$1:$DI$10000,42,0))=0,"",(VLOOKUP($A197,'[1]data aktuální'!$A$1:$DI$10000,42,0)))</f>
        <v/>
      </c>
      <c r="U197" s="60" t="str">
        <f>IF((VLOOKUP($A197,'[1]data aktuální'!$A$1:$DI$10000,43,0))=0,"",(VLOOKUP($A197,'[1]data aktuální'!$A$1:$DI$10000,43,0)))</f>
        <v/>
      </c>
      <c r="V197" s="60" t="str">
        <f>IF((VLOOKUP($A197,'[1]data aktuální'!$A$1:$DI$10000,44,0))=0,"",(VLOOKUP($A197,'[1]data aktuální'!$A$1:$DI$10000,44,0)))</f>
        <v/>
      </c>
      <c r="W197" s="60" t="str">
        <f>IF((VLOOKUP($A197,'[1]data aktuální'!$A$1:$DI$10000,45,0))=0,"",(VLOOKUP($A197,'[1]data aktuální'!$A$1:$DI$10000,45,0)))</f>
        <v/>
      </c>
      <c r="X197" s="60" t="str">
        <f>IF((VLOOKUP($A197,'[1]data aktuální'!$A$1:$DI$10000,47,0))=0,"",(VLOOKUP($A197,'[1]data aktuální'!$A$1:$DI$10000,47,0)))</f>
        <v/>
      </c>
      <c r="Y197" s="60" t="str">
        <f>IF((VLOOKUP($A197,'[1]data aktuální'!$A$1:$DI$10000,48,0))=0,"",(VLOOKUP($A197,'[1]data aktuální'!$A$1:$DI$10000,48,0)))</f>
        <v/>
      </c>
      <c r="Z197" s="60" t="str">
        <f>IF((VLOOKUP($A197,'[1]data aktuální'!$A$1:$DI$10000,49,0))=0,"",(VLOOKUP($A197,'[1]data aktuální'!$A$1:$DI$10000,49,0)))</f>
        <v/>
      </c>
      <c r="AA197" s="60" t="str">
        <f>IF((VLOOKUP($A197,'[1]data aktuální'!$A$1:$DI$10000,50,0))=0,"",(VLOOKUP($A197,'[1]data aktuální'!$A$1:$DI$10000,50,0)))</f>
        <v/>
      </c>
      <c r="AB197" s="60" t="str">
        <f>IF((VLOOKUP($A197,'[1]data aktuální'!$A$1:$DI$10000,52,0))=0,"",(VLOOKUP($A197,'[1]data aktuální'!$A$1:$DI$10000,52,0)))</f>
        <v/>
      </c>
      <c r="AC197" s="60" t="str">
        <f>IF((VLOOKUP($A197,'[1]data aktuální'!$A$1:$DI$10000,53,0))=0,"",(VLOOKUP($A197,'[1]data aktuální'!$A$1:$DI$10000,53,0)))</f>
        <v/>
      </c>
      <c r="AD197" s="60" t="str">
        <f>IF((VLOOKUP($A197,'[1]data aktuální'!$A$1:$DI$10000,54,0))=0,"",(VLOOKUP($A197,'[1]data aktuální'!$A$1:$DI$10000,54,0)))</f>
        <v/>
      </c>
      <c r="AE197" s="60" t="str">
        <f>IF((VLOOKUP($A197,'[1]data aktuální'!$A$1:$DI$10000,55,0))=0,"",(VLOOKUP($A197,'[1]data aktuální'!$A$1:$DI$10000,55,0)))</f>
        <v/>
      </c>
      <c r="AF197" s="60" t="str">
        <f>IF((VLOOKUP($A197,'[1]data aktuální'!$A$1:$DI$10000,57,0))=0,"",(VLOOKUP($A197,'[1]data aktuální'!$A$1:$DI$10000,57,0)))</f>
        <v/>
      </c>
      <c r="AG197" s="60" t="str">
        <f>IF((VLOOKUP($A197,'[1]data aktuální'!$A$1:$DI$10000,58,0))=0,"",(VLOOKUP($A197,'[1]data aktuální'!$A$1:$DI$10000,58,0)))</f>
        <v/>
      </c>
      <c r="AH197" s="60" t="str">
        <f>IF((VLOOKUP($A197,'[1]data aktuální'!$A$1:$DI$10000,59,0))=0,"",(VLOOKUP($A197,'[1]data aktuální'!$A$1:$DI$10000,59,0)))</f>
        <v/>
      </c>
      <c r="AI197" s="60" t="str">
        <f>IF((VLOOKUP($A197,'[1]data aktuální'!$A$1:$DI$10000,60,0))=0,"",(VLOOKUP($A197,'[1]data aktuální'!$A$1:$DI$10000,60,0)))</f>
        <v/>
      </c>
      <c r="AJ197" s="60" t="str">
        <f>IF((VLOOKUP($A197,'[1]data aktuální'!$A$1:$DI$10000,62,0))=0,"",(VLOOKUP($A197,'[1]data aktuální'!$A$1:$DI$10000,62,0)))</f>
        <v/>
      </c>
      <c r="AK197" s="60" t="str">
        <f>IF((VLOOKUP($A197,'[1]data aktuální'!$A$1:$DI$10000,63,0))=0,"",(VLOOKUP($A197,'[1]data aktuální'!$A$1:$DI$10000,63,0)))</f>
        <v/>
      </c>
      <c r="AL197" s="60" t="str">
        <f>IF((VLOOKUP($A197,'[1]data aktuální'!$A$1:$DI$10000,64,0))=0,"",(VLOOKUP($A197,'[1]data aktuální'!$A$1:$DI$10000,64,0)))</f>
        <v/>
      </c>
      <c r="AM197" s="60" t="str">
        <f>IF((VLOOKUP($A197,'[1]data aktuální'!$A$1:$DI$10000,65,0))=0,"",(VLOOKUP($A197,'[1]data aktuální'!$A$1:$DI$10000,65,0)))</f>
        <v/>
      </c>
      <c r="AN197" s="56" t="str">
        <f>VLOOKUP(A197,'[1]data aktuální'!$A$2:$DI$10000,113,0)</f>
        <v>do 2,5 tis.m3</v>
      </c>
    </row>
    <row r="198" spans="1:40" s="36" customFormat="1" x14ac:dyDescent="0.25">
      <c r="A198" s="36">
        <v>414</v>
      </c>
      <c r="B198" s="53" t="str">
        <f>(VLOOKUP($A198,'[1]data aktuální'!$A$1:$DI$10000,3,0))</f>
        <v>65174534</v>
      </c>
      <c r="C198" s="55" t="str">
        <f>(VLOOKUP($A198,'[1]data aktuální'!$A$1:$DI$10000,7,0))</f>
        <v>Petr Mikula</v>
      </c>
      <c r="D198" s="55" t="str">
        <f>IF((VLOOKUP($A198,'[1]data aktuální'!$A$1:$DI$10000,14,0))=0,"",(VLOOKUP($A198,'[1]data aktuální'!$A$1:$DI$10000,14,0)))</f>
        <v>Pila Frýdek</v>
      </c>
      <c r="E198" s="57">
        <f>(VLOOKUP($A198,'[1]data aktuální'!$A$1:$DI$10000,22,0))</f>
        <v>1395</v>
      </c>
      <c r="F198" s="57">
        <f>(VLOOKUP($A198,'[1]data aktuální'!$A$1:$DI$10000,23,0))</f>
        <v>1370</v>
      </c>
      <c r="G198" s="57">
        <f>(VLOOKUP($A198,'[1]data aktuální'!$A$1:$DI$10000,24,0))</f>
        <v>1050</v>
      </c>
      <c r="H198" s="59">
        <f>IF((VLOOKUP($A198,'[1]data aktuální'!$A$1:$DI$10000,27,0))=0,"",(VLOOKUP($A198,'[1]data aktuální'!$A$1:$DI$10000,27,0)))</f>
        <v>50</v>
      </c>
      <c r="I198" s="59">
        <f>IF((VLOOKUP($A198,'[1]data aktuální'!$A$1:$DI$10000,28,0))=0,"",(VLOOKUP($A198,'[1]data aktuální'!$A$1:$DI$10000,28,0)))</f>
        <v>50</v>
      </c>
      <c r="J198" s="59" t="str">
        <f>IF((VLOOKUP($A198,'[1]data aktuální'!$A$1:$DI$10000,29,0))=0,"",(VLOOKUP($A198,'[1]data aktuální'!$A$1:$DI$10000,29,0)))</f>
        <v/>
      </c>
      <c r="K198" s="59" t="str">
        <f>IF((VLOOKUP($A198,'[1]data aktuální'!$A$1:$DI$10000,30,0))=0,"",(VLOOKUP($A198,'[1]data aktuální'!$A$1:$DI$10000,30,0)))</f>
        <v/>
      </c>
      <c r="L198" s="59" t="str">
        <f>IF((VLOOKUP($A198,'[1]data aktuální'!$A$1:$DI$10000,32,0))=0,"",(VLOOKUP($A198,'[1]data aktuální'!$A$1:$DI$10000,32,0)))</f>
        <v/>
      </c>
      <c r="M198" s="59" t="str">
        <f>IF((VLOOKUP($A198,'[1]data aktuální'!$A$1:$DI$10000,33,0))=0,"",(VLOOKUP($A198,'[1]data aktuální'!$A$1:$DI$10000,33,0)))</f>
        <v/>
      </c>
      <c r="N198" s="59" t="str">
        <f>IF((VLOOKUP($A198,'[1]data aktuální'!$A$1:$DI$10000,34,0))=0,"",(VLOOKUP($A198,'[1]data aktuální'!$A$1:$DI$10000,34,0)))</f>
        <v/>
      </c>
      <c r="O198" s="59" t="str">
        <f>IF((VLOOKUP($A198,'[1]data aktuální'!$A$1:$DI$10000,35,0))=0,"",(VLOOKUP($A198,'[1]data aktuální'!$A$1:$DI$10000,35,0)))</f>
        <v/>
      </c>
      <c r="P198" s="59" t="str">
        <f>IF((VLOOKUP($A198,'[1]data aktuální'!$A$1:$DI$10000,37,0))=0,"",(VLOOKUP($A198,'[1]data aktuální'!$A$1:$DI$10000,37,0)))</f>
        <v/>
      </c>
      <c r="Q198" s="59" t="str">
        <f>IF((VLOOKUP($A198,'[1]data aktuální'!$A$1:$DI$10000,38,0))=0,"",(VLOOKUP($A198,'[1]data aktuální'!$A$1:$DI$10000,38,0)))</f>
        <v/>
      </c>
      <c r="R198" s="59" t="str">
        <f>IF((VLOOKUP($A198,'[1]data aktuální'!$A$1:$DI$10000,39,0))=0,"",(VLOOKUP($A198,'[1]data aktuální'!$A$1:$DI$10000,39,0)))</f>
        <v/>
      </c>
      <c r="S198" s="59" t="str">
        <f>IF((VLOOKUP($A198,'[1]data aktuální'!$A$1:$DI$10000,40,0))=0,"",(VLOOKUP($A198,'[1]data aktuální'!$A$1:$DI$10000,40,0)))</f>
        <v/>
      </c>
      <c r="T198" s="59" t="str">
        <f>IF((VLOOKUP($A198,'[1]data aktuální'!$A$1:$DI$10000,42,0))=0,"",(VLOOKUP($A198,'[1]data aktuální'!$A$1:$DI$10000,42,0)))</f>
        <v/>
      </c>
      <c r="U198" s="59" t="str">
        <f>IF((VLOOKUP($A198,'[1]data aktuální'!$A$1:$DI$10000,43,0))=0,"",(VLOOKUP($A198,'[1]data aktuální'!$A$1:$DI$10000,43,0)))</f>
        <v/>
      </c>
      <c r="V198" s="59" t="str">
        <f>IF((VLOOKUP($A198,'[1]data aktuální'!$A$1:$DI$10000,44,0))=0,"",(VLOOKUP($A198,'[1]data aktuální'!$A$1:$DI$10000,44,0)))</f>
        <v/>
      </c>
      <c r="W198" s="59" t="str">
        <f>IF((VLOOKUP($A198,'[1]data aktuální'!$A$1:$DI$10000,45,0))=0,"",(VLOOKUP($A198,'[1]data aktuální'!$A$1:$DI$10000,45,0)))</f>
        <v/>
      </c>
      <c r="X198" s="59" t="str">
        <f>IF((VLOOKUP($A198,'[1]data aktuální'!$A$1:$DI$10000,47,0))=0,"",(VLOOKUP($A198,'[1]data aktuální'!$A$1:$DI$10000,47,0)))</f>
        <v/>
      </c>
      <c r="Y198" s="59" t="str">
        <f>IF((VLOOKUP($A198,'[1]data aktuální'!$A$1:$DI$10000,48,0))=0,"",(VLOOKUP($A198,'[1]data aktuální'!$A$1:$DI$10000,48,0)))</f>
        <v/>
      </c>
      <c r="Z198" s="59" t="str">
        <f>IF((VLOOKUP($A198,'[1]data aktuální'!$A$1:$DI$10000,49,0))=0,"",(VLOOKUP($A198,'[1]data aktuální'!$A$1:$DI$10000,49,0)))</f>
        <v/>
      </c>
      <c r="AA198" s="59" t="str">
        <f>IF((VLOOKUP($A198,'[1]data aktuální'!$A$1:$DI$10000,50,0))=0,"",(VLOOKUP($A198,'[1]data aktuální'!$A$1:$DI$10000,50,0)))</f>
        <v/>
      </c>
      <c r="AB198" s="59" t="str">
        <f>IF((VLOOKUP($A198,'[1]data aktuální'!$A$1:$DI$10000,52,0))=0,"",(VLOOKUP($A198,'[1]data aktuální'!$A$1:$DI$10000,52,0)))</f>
        <v/>
      </c>
      <c r="AC198" s="59" t="str">
        <f>IF((VLOOKUP($A198,'[1]data aktuální'!$A$1:$DI$10000,53,0))=0,"",(VLOOKUP($A198,'[1]data aktuální'!$A$1:$DI$10000,53,0)))</f>
        <v/>
      </c>
      <c r="AD198" s="59" t="str">
        <f>IF((VLOOKUP($A198,'[1]data aktuální'!$A$1:$DI$10000,54,0))=0,"",(VLOOKUP($A198,'[1]data aktuální'!$A$1:$DI$10000,54,0)))</f>
        <v/>
      </c>
      <c r="AE198" s="59" t="str">
        <f>IF((VLOOKUP($A198,'[1]data aktuální'!$A$1:$DI$10000,55,0))=0,"",(VLOOKUP($A198,'[1]data aktuální'!$A$1:$DI$10000,55,0)))</f>
        <v/>
      </c>
      <c r="AF198" s="59" t="str">
        <f>IF((VLOOKUP($A198,'[1]data aktuální'!$A$1:$DI$10000,57,0))=0,"",(VLOOKUP($A198,'[1]data aktuální'!$A$1:$DI$10000,57,0)))</f>
        <v/>
      </c>
      <c r="AG198" s="59" t="str">
        <f>IF((VLOOKUP($A198,'[1]data aktuální'!$A$1:$DI$10000,58,0))=0,"",(VLOOKUP($A198,'[1]data aktuální'!$A$1:$DI$10000,58,0)))</f>
        <v/>
      </c>
      <c r="AH198" s="59" t="str">
        <f>IF((VLOOKUP($A198,'[1]data aktuální'!$A$1:$DI$10000,59,0))=0,"",(VLOOKUP($A198,'[1]data aktuální'!$A$1:$DI$10000,59,0)))</f>
        <v/>
      </c>
      <c r="AI198" s="59" t="str">
        <f>IF((VLOOKUP($A198,'[1]data aktuální'!$A$1:$DI$10000,60,0))=0,"",(VLOOKUP($A198,'[1]data aktuální'!$A$1:$DI$10000,60,0)))</f>
        <v/>
      </c>
      <c r="AJ198" s="59" t="str">
        <f>IF((VLOOKUP($A198,'[1]data aktuální'!$A$1:$DI$10000,62,0))=0,"",(VLOOKUP($A198,'[1]data aktuální'!$A$1:$DI$10000,62,0)))</f>
        <v/>
      </c>
      <c r="AK198" s="59" t="str">
        <f>IF((VLOOKUP($A198,'[1]data aktuální'!$A$1:$DI$10000,63,0))=0,"",(VLOOKUP($A198,'[1]data aktuální'!$A$1:$DI$10000,63,0)))</f>
        <v/>
      </c>
      <c r="AL198" s="59" t="str">
        <f>IF((VLOOKUP($A198,'[1]data aktuální'!$A$1:$DI$10000,64,0))=0,"",(VLOOKUP($A198,'[1]data aktuální'!$A$1:$DI$10000,64,0)))</f>
        <v/>
      </c>
      <c r="AM198" s="59" t="str">
        <f>IF((VLOOKUP($A198,'[1]data aktuální'!$A$1:$DI$10000,65,0))=0,"",(VLOOKUP($A198,'[1]data aktuální'!$A$1:$DI$10000,65,0)))</f>
        <v/>
      </c>
      <c r="AN198" s="55" t="str">
        <f>VLOOKUP(A198,'[1]data aktuální'!$A$2:$DI$10000,113,0)</f>
        <v>do 2,5 tis.m3</v>
      </c>
    </row>
    <row r="199" spans="1:40" x14ac:dyDescent="0.25">
      <c r="A199">
        <v>192</v>
      </c>
      <c r="B199" s="54" t="str">
        <f>(VLOOKUP($A199,'[1]data aktuální'!$A$1:$DI$10000,3,0))</f>
        <v>25586670</v>
      </c>
      <c r="C199" s="56" t="str">
        <f>(VLOOKUP($A199,'[1]data aktuální'!$A$1:$DI$10000,7,0))</f>
        <v>Hoprog, s.r.o.</v>
      </c>
      <c r="D199" s="56" t="str">
        <f>IF((VLOOKUP($A199,'[1]data aktuální'!$A$1:$DI$10000,14,0))=0,"",(VLOOKUP($A199,'[1]data aktuální'!$A$1:$DI$10000,14,0)))</f>
        <v/>
      </c>
      <c r="E199" s="58">
        <f>(VLOOKUP($A199,'[1]data aktuální'!$A$1:$DI$10000,22,0))</f>
        <v>2000</v>
      </c>
      <c r="F199" s="58">
        <f>(VLOOKUP($A199,'[1]data aktuální'!$A$1:$DI$10000,23,0))</f>
        <v>1500</v>
      </c>
      <c r="G199" s="58">
        <f>(VLOOKUP($A199,'[1]data aktuální'!$A$1:$DI$10000,24,0))</f>
        <v>1000</v>
      </c>
      <c r="H199" s="60">
        <f>IF((VLOOKUP($A199,'[1]data aktuální'!$A$1:$DI$10000,27,0))=0,"",(VLOOKUP($A199,'[1]data aktuální'!$A$1:$DI$10000,27,0)))</f>
        <v>60</v>
      </c>
      <c r="I199" s="60">
        <f>IF((VLOOKUP($A199,'[1]data aktuální'!$A$1:$DI$10000,28,0))=0,"",(VLOOKUP($A199,'[1]data aktuální'!$A$1:$DI$10000,28,0)))</f>
        <v>30</v>
      </c>
      <c r="J199" s="60" t="str">
        <f>IF((VLOOKUP($A199,'[1]data aktuální'!$A$1:$DI$10000,29,0))=0,"",(VLOOKUP($A199,'[1]data aktuální'!$A$1:$DI$10000,29,0)))</f>
        <v/>
      </c>
      <c r="K199" s="60" t="str">
        <f>IF((VLOOKUP($A199,'[1]data aktuální'!$A$1:$DI$10000,30,0))=0,"",(VLOOKUP($A199,'[1]data aktuální'!$A$1:$DI$10000,30,0)))</f>
        <v/>
      </c>
      <c r="L199" s="60">
        <f>IF((VLOOKUP($A199,'[1]data aktuální'!$A$1:$DI$10000,32,0))=0,"",(VLOOKUP($A199,'[1]data aktuální'!$A$1:$DI$10000,32,0)))</f>
        <v>5</v>
      </c>
      <c r="M199" s="60" t="str">
        <f>IF((VLOOKUP($A199,'[1]data aktuální'!$A$1:$DI$10000,33,0))=0,"",(VLOOKUP($A199,'[1]data aktuální'!$A$1:$DI$10000,33,0)))</f>
        <v/>
      </c>
      <c r="N199" s="60" t="str">
        <f>IF((VLOOKUP($A199,'[1]data aktuální'!$A$1:$DI$10000,34,0))=0,"",(VLOOKUP($A199,'[1]data aktuální'!$A$1:$DI$10000,34,0)))</f>
        <v/>
      </c>
      <c r="O199" s="60" t="str">
        <f>IF((VLOOKUP($A199,'[1]data aktuální'!$A$1:$DI$10000,35,0))=0,"",(VLOOKUP($A199,'[1]data aktuální'!$A$1:$DI$10000,35,0)))</f>
        <v/>
      </c>
      <c r="P199" s="60">
        <f>IF((VLOOKUP($A199,'[1]data aktuální'!$A$1:$DI$10000,37,0))=0,"",(VLOOKUP($A199,'[1]data aktuální'!$A$1:$DI$10000,37,0)))</f>
        <v>5</v>
      </c>
      <c r="Q199" s="60" t="str">
        <f>IF((VLOOKUP($A199,'[1]data aktuální'!$A$1:$DI$10000,38,0))=0,"",(VLOOKUP($A199,'[1]data aktuální'!$A$1:$DI$10000,38,0)))</f>
        <v/>
      </c>
      <c r="R199" s="60" t="str">
        <f>IF((VLOOKUP($A199,'[1]data aktuální'!$A$1:$DI$10000,39,0))=0,"",(VLOOKUP($A199,'[1]data aktuální'!$A$1:$DI$10000,39,0)))</f>
        <v/>
      </c>
      <c r="S199" s="60" t="str">
        <f>IF((VLOOKUP($A199,'[1]data aktuální'!$A$1:$DI$10000,40,0))=0,"",(VLOOKUP($A199,'[1]data aktuální'!$A$1:$DI$10000,40,0)))</f>
        <v/>
      </c>
      <c r="T199" s="60" t="str">
        <f>IF((VLOOKUP($A199,'[1]data aktuální'!$A$1:$DI$10000,42,0))=0,"",(VLOOKUP($A199,'[1]data aktuální'!$A$1:$DI$10000,42,0)))</f>
        <v/>
      </c>
      <c r="U199" s="60" t="str">
        <f>IF((VLOOKUP($A199,'[1]data aktuální'!$A$1:$DI$10000,43,0))=0,"",(VLOOKUP($A199,'[1]data aktuální'!$A$1:$DI$10000,43,0)))</f>
        <v/>
      </c>
      <c r="V199" s="60" t="str">
        <f>IF((VLOOKUP($A199,'[1]data aktuální'!$A$1:$DI$10000,44,0))=0,"",(VLOOKUP($A199,'[1]data aktuální'!$A$1:$DI$10000,44,0)))</f>
        <v/>
      </c>
      <c r="W199" s="60" t="str">
        <f>IF((VLOOKUP($A199,'[1]data aktuální'!$A$1:$DI$10000,45,0))=0,"",(VLOOKUP($A199,'[1]data aktuální'!$A$1:$DI$10000,45,0)))</f>
        <v/>
      </c>
      <c r="X199" s="60" t="str">
        <f>IF((VLOOKUP($A199,'[1]data aktuální'!$A$1:$DI$10000,47,0))=0,"",(VLOOKUP($A199,'[1]data aktuální'!$A$1:$DI$10000,47,0)))</f>
        <v/>
      </c>
      <c r="Y199" s="60" t="str">
        <f>IF((VLOOKUP($A199,'[1]data aktuální'!$A$1:$DI$10000,48,0))=0,"",(VLOOKUP($A199,'[1]data aktuální'!$A$1:$DI$10000,48,0)))</f>
        <v/>
      </c>
      <c r="Z199" s="60" t="str">
        <f>IF((VLOOKUP($A199,'[1]data aktuální'!$A$1:$DI$10000,49,0))=0,"",(VLOOKUP($A199,'[1]data aktuální'!$A$1:$DI$10000,49,0)))</f>
        <v/>
      </c>
      <c r="AA199" s="60" t="str">
        <f>IF((VLOOKUP($A199,'[1]data aktuální'!$A$1:$DI$10000,50,0))=0,"",(VLOOKUP($A199,'[1]data aktuální'!$A$1:$DI$10000,50,0)))</f>
        <v/>
      </c>
      <c r="AB199" s="60" t="str">
        <f>IF((VLOOKUP($A199,'[1]data aktuální'!$A$1:$DI$10000,52,0))=0,"",(VLOOKUP($A199,'[1]data aktuální'!$A$1:$DI$10000,52,0)))</f>
        <v/>
      </c>
      <c r="AC199" s="60" t="str">
        <f>IF((VLOOKUP($A199,'[1]data aktuální'!$A$1:$DI$10000,53,0))=0,"",(VLOOKUP($A199,'[1]data aktuální'!$A$1:$DI$10000,53,0)))</f>
        <v/>
      </c>
      <c r="AD199" s="60" t="str">
        <f>IF((VLOOKUP($A199,'[1]data aktuální'!$A$1:$DI$10000,54,0))=0,"",(VLOOKUP($A199,'[1]data aktuální'!$A$1:$DI$10000,54,0)))</f>
        <v/>
      </c>
      <c r="AE199" s="60" t="str">
        <f>IF((VLOOKUP($A199,'[1]data aktuální'!$A$1:$DI$10000,55,0))=0,"",(VLOOKUP($A199,'[1]data aktuální'!$A$1:$DI$10000,55,0)))</f>
        <v/>
      </c>
      <c r="AF199" s="60" t="str">
        <f>IF((VLOOKUP($A199,'[1]data aktuální'!$A$1:$DI$10000,57,0))=0,"",(VLOOKUP($A199,'[1]data aktuální'!$A$1:$DI$10000,57,0)))</f>
        <v/>
      </c>
      <c r="AG199" s="60" t="str">
        <f>IF((VLOOKUP($A199,'[1]data aktuální'!$A$1:$DI$10000,58,0))=0,"",(VLOOKUP($A199,'[1]data aktuální'!$A$1:$DI$10000,58,0)))</f>
        <v/>
      </c>
      <c r="AH199" s="60" t="str">
        <f>IF((VLOOKUP($A199,'[1]data aktuální'!$A$1:$DI$10000,59,0))=0,"",(VLOOKUP($A199,'[1]data aktuální'!$A$1:$DI$10000,59,0)))</f>
        <v/>
      </c>
      <c r="AI199" s="60" t="str">
        <f>IF((VLOOKUP($A199,'[1]data aktuální'!$A$1:$DI$10000,60,0))=0,"",(VLOOKUP($A199,'[1]data aktuální'!$A$1:$DI$10000,60,0)))</f>
        <v/>
      </c>
      <c r="AJ199" s="60" t="str">
        <f>IF((VLOOKUP($A199,'[1]data aktuální'!$A$1:$DI$10000,62,0))=0,"",(VLOOKUP($A199,'[1]data aktuální'!$A$1:$DI$10000,62,0)))</f>
        <v/>
      </c>
      <c r="AK199" s="60" t="str">
        <f>IF((VLOOKUP($A199,'[1]data aktuální'!$A$1:$DI$10000,63,0))=0,"",(VLOOKUP($A199,'[1]data aktuální'!$A$1:$DI$10000,63,0)))</f>
        <v/>
      </c>
      <c r="AL199" s="60" t="str">
        <f>IF((VLOOKUP($A199,'[1]data aktuální'!$A$1:$DI$10000,64,0))=0,"",(VLOOKUP($A199,'[1]data aktuální'!$A$1:$DI$10000,64,0)))</f>
        <v/>
      </c>
      <c r="AM199" s="60" t="str">
        <f>IF((VLOOKUP($A199,'[1]data aktuální'!$A$1:$DI$10000,65,0))=0,"",(VLOOKUP($A199,'[1]data aktuální'!$A$1:$DI$10000,65,0)))</f>
        <v/>
      </c>
      <c r="AN199" s="56" t="str">
        <f>VLOOKUP(A199,'[1]data aktuální'!$A$2:$DI$10000,113,0)</f>
        <v>do 2,5 tis.m3</v>
      </c>
    </row>
    <row r="200" spans="1:40" s="36" customFormat="1" x14ac:dyDescent="0.25">
      <c r="A200" s="36">
        <v>208</v>
      </c>
      <c r="B200" s="53" t="str">
        <f>(VLOOKUP($A200,'[1]data aktuální'!$A$1:$DI$10000,3,0))</f>
        <v>03022200</v>
      </c>
      <c r="C200" s="55" t="str">
        <f>(VLOOKUP($A200,'[1]data aktuální'!$A$1:$DI$10000,7,0))</f>
        <v>Optima silva s.r.o.</v>
      </c>
      <c r="D200" s="55" t="str">
        <f>IF((VLOOKUP($A200,'[1]data aktuální'!$A$1:$DI$10000,14,0))=0,"",(VLOOKUP($A200,'[1]data aktuální'!$A$1:$DI$10000,14,0)))</f>
        <v/>
      </c>
      <c r="E200" s="57">
        <f>(VLOOKUP($A200,'[1]data aktuální'!$A$1:$DI$10000,22,0))</f>
        <v>500</v>
      </c>
      <c r="F200" s="57">
        <f>(VLOOKUP($A200,'[1]data aktuální'!$A$1:$DI$10000,23,0))</f>
        <v>1000</v>
      </c>
      <c r="G200" s="57">
        <f>(VLOOKUP($A200,'[1]data aktuální'!$A$1:$DI$10000,24,0))</f>
        <v>1000</v>
      </c>
      <c r="H200" s="59" t="str">
        <f>IF((VLOOKUP($A200,'[1]data aktuální'!$A$1:$DI$10000,27,0))=0,"",(VLOOKUP($A200,'[1]data aktuální'!$A$1:$DI$10000,27,0)))</f>
        <v/>
      </c>
      <c r="I200" s="59">
        <f>IF((VLOOKUP($A200,'[1]data aktuální'!$A$1:$DI$10000,28,0))=0,"",(VLOOKUP($A200,'[1]data aktuální'!$A$1:$DI$10000,28,0)))</f>
        <v>15</v>
      </c>
      <c r="J200" s="59" t="str">
        <f>IF((VLOOKUP($A200,'[1]data aktuální'!$A$1:$DI$10000,29,0))=0,"",(VLOOKUP($A200,'[1]data aktuální'!$A$1:$DI$10000,29,0)))</f>
        <v/>
      </c>
      <c r="K200" s="59" t="str">
        <f>IF((VLOOKUP($A200,'[1]data aktuální'!$A$1:$DI$10000,30,0))=0,"",(VLOOKUP($A200,'[1]data aktuální'!$A$1:$DI$10000,30,0)))</f>
        <v/>
      </c>
      <c r="L200" s="59">
        <f>IF((VLOOKUP($A200,'[1]data aktuální'!$A$1:$DI$10000,32,0))=0,"",(VLOOKUP($A200,'[1]data aktuální'!$A$1:$DI$10000,32,0)))</f>
        <v>2</v>
      </c>
      <c r="M200" s="59">
        <f>IF((VLOOKUP($A200,'[1]data aktuální'!$A$1:$DI$10000,33,0))=0,"",(VLOOKUP($A200,'[1]data aktuální'!$A$1:$DI$10000,33,0)))</f>
        <v>1</v>
      </c>
      <c r="N200" s="59" t="str">
        <f>IF((VLOOKUP($A200,'[1]data aktuální'!$A$1:$DI$10000,34,0))=0,"",(VLOOKUP($A200,'[1]data aktuální'!$A$1:$DI$10000,34,0)))</f>
        <v/>
      </c>
      <c r="O200" s="59" t="str">
        <f>IF((VLOOKUP($A200,'[1]data aktuální'!$A$1:$DI$10000,35,0))=0,"",(VLOOKUP($A200,'[1]data aktuální'!$A$1:$DI$10000,35,0)))</f>
        <v/>
      </c>
      <c r="P200" s="59">
        <f>IF((VLOOKUP($A200,'[1]data aktuální'!$A$1:$DI$10000,37,0))=0,"",(VLOOKUP($A200,'[1]data aktuální'!$A$1:$DI$10000,37,0)))</f>
        <v>16</v>
      </c>
      <c r="Q200" s="59">
        <f>IF((VLOOKUP($A200,'[1]data aktuální'!$A$1:$DI$10000,38,0))=0,"",(VLOOKUP($A200,'[1]data aktuální'!$A$1:$DI$10000,38,0)))</f>
        <v>4</v>
      </c>
      <c r="R200" s="59" t="str">
        <f>IF((VLOOKUP($A200,'[1]data aktuální'!$A$1:$DI$10000,39,0))=0,"",(VLOOKUP($A200,'[1]data aktuální'!$A$1:$DI$10000,39,0)))</f>
        <v/>
      </c>
      <c r="S200" s="59" t="str">
        <f>IF((VLOOKUP($A200,'[1]data aktuální'!$A$1:$DI$10000,40,0))=0,"",(VLOOKUP($A200,'[1]data aktuální'!$A$1:$DI$10000,40,0)))</f>
        <v/>
      </c>
      <c r="T200" s="59" t="str">
        <f>IF((VLOOKUP($A200,'[1]data aktuální'!$A$1:$DI$10000,42,0))=0,"",(VLOOKUP($A200,'[1]data aktuální'!$A$1:$DI$10000,42,0)))</f>
        <v/>
      </c>
      <c r="U200" s="59" t="str">
        <f>IF((VLOOKUP($A200,'[1]data aktuální'!$A$1:$DI$10000,43,0))=0,"",(VLOOKUP($A200,'[1]data aktuální'!$A$1:$DI$10000,43,0)))</f>
        <v/>
      </c>
      <c r="V200" s="59" t="str">
        <f>IF((VLOOKUP($A200,'[1]data aktuální'!$A$1:$DI$10000,44,0))=0,"",(VLOOKUP($A200,'[1]data aktuální'!$A$1:$DI$10000,44,0)))</f>
        <v/>
      </c>
      <c r="W200" s="59" t="str">
        <f>IF((VLOOKUP($A200,'[1]data aktuální'!$A$1:$DI$10000,45,0))=0,"",(VLOOKUP($A200,'[1]data aktuální'!$A$1:$DI$10000,45,0)))</f>
        <v/>
      </c>
      <c r="X200" s="59">
        <f>IF((VLOOKUP($A200,'[1]data aktuální'!$A$1:$DI$10000,47,0))=0,"",(VLOOKUP($A200,'[1]data aktuální'!$A$1:$DI$10000,47,0)))</f>
        <v>30</v>
      </c>
      <c r="Y200" s="59">
        <f>IF((VLOOKUP($A200,'[1]data aktuální'!$A$1:$DI$10000,48,0))=0,"",(VLOOKUP($A200,'[1]data aktuální'!$A$1:$DI$10000,48,0)))</f>
        <v>30</v>
      </c>
      <c r="Z200" s="59" t="str">
        <f>IF((VLOOKUP($A200,'[1]data aktuální'!$A$1:$DI$10000,49,0))=0,"",(VLOOKUP($A200,'[1]data aktuální'!$A$1:$DI$10000,49,0)))</f>
        <v/>
      </c>
      <c r="AA200" s="59" t="str">
        <f>IF((VLOOKUP($A200,'[1]data aktuální'!$A$1:$DI$10000,50,0))=0,"",(VLOOKUP($A200,'[1]data aktuální'!$A$1:$DI$10000,50,0)))</f>
        <v/>
      </c>
      <c r="AB200" s="59" t="str">
        <f>IF((VLOOKUP($A200,'[1]data aktuální'!$A$1:$DI$10000,52,0))=0,"",(VLOOKUP($A200,'[1]data aktuální'!$A$1:$DI$10000,52,0)))</f>
        <v/>
      </c>
      <c r="AC200" s="59" t="str">
        <f>IF((VLOOKUP($A200,'[1]data aktuální'!$A$1:$DI$10000,53,0))=0,"",(VLOOKUP($A200,'[1]data aktuální'!$A$1:$DI$10000,53,0)))</f>
        <v/>
      </c>
      <c r="AD200" s="59" t="str">
        <f>IF((VLOOKUP($A200,'[1]data aktuální'!$A$1:$DI$10000,54,0))=0,"",(VLOOKUP($A200,'[1]data aktuální'!$A$1:$DI$10000,54,0)))</f>
        <v/>
      </c>
      <c r="AE200" s="59" t="str">
        <f>IF((VLOOKUP($A200,'[1]data aktuální'!$A$1:$DI$10000,55,0))=0,"",(VLOOKUP($A200,'[1]data aktuální'!$A$1:$DI$10000,55,0)))</f>
        <v/>
      </c>
      <c r="AF200" s="59" t="str">
        <f>IF((VLOOKUP($A200,'[1]data aktuální'!$A$1:$DI$10000,57,0))=0,"",(VLOOKUP($A200,'[1]data aktuální'!$A$1:$DI$10000,57,0)))</f>
        <v/>
      </c>
      <c r="AG200" s="59" t="str">
        <f>IF((VLOOKUP($A200,'[1]data aktuální'!$A$1:$DI$10000,58,0))=0,"",(VLOOKUP($A200,'[1]data aktuální'!$A$1:$DI$10000,58,0)))</f>
        <v/>
      </c>
      <c r="AH200" s="59" t="str">
        <f>IF((VLOOKUP($A200,'[1]data aktuální'!$A$1:$DI$10000,59,0))=0,"",(VLOOKUP($A200,'[1]data aktuální'!$A$1:$DI$10000,59,0)))</f>
        <v/>
      </c>
      <c r="AI200" s="59" t="str">
        <f>IF((VLOOKUP($A200,'[1]data aktuální'!$A$1:$DI$10000,60,0))=0,"",(VLOOKUP($A200,'[1]data aktuální'!$A$1:$DI$10000,60,0)))</f>
        <v/>
      </c>
      <c r="AJ200" s="59">
        <f>IF((VLOOKUP($A200,'[1]data aktuální'!$A$1:$DI$10000,62,0))=0,"",(VLOOKUP($A200,'[1]data aktuální'!$A$1:$DI$10000,62,0)))</f>
        <v>1</v>
      </c>
      <c r="AK200" s="59">
        <f>IF((VLOOKUP($A200,'[1]data aktuální'!$A$1:$DI$10000,63,0))=0,"",(VLOOKUP($A200,'[1]data aktuální'!$A$1:$DI$10000,63,0)))</f>
        <v>1</v>
      </c>
      <c r="AL200" s="59" t="str">
        <f>IF((VLOOKUP($A200,'[1]data aktuální'!$A$1:$DI$10000,64,0))=0,"",(VLOOKUP($A200,'[1]data aktuální'!$A$1:$DI$10000,64,0)))</f>
        <v/>
      </c>
      <c r="AM200" s="59" t="str">
        <f>IF((VLOOKUP($A200,'[1]data aktuální'!$A$1:$DI$10000,65,0))=0,"",(VLOOKUP($A200,'[1]data aktuální'!$A$1:$DI$10000,65,0)))</f>
        <v/>
      </c>
      <c r="AN200" s="55" t="str">
        <f>VLOOKUP(A200,'[1]data aktuální'!$A$2:$DI$10000,113,0)</f>
        <v>do 2,5 tis.m3</v>
      </c>
    </row>
    <row r="201" spans="1:40" x14ac:dyDescent="0.25">
      <c r="A201" s="74">
        <v>667</v>
      </c>
      <c r="B201" s="54">
        <f>(VLOOKUP($A201,'[1]data aktuální'!$A$1:$DI$10000,3,0))</f>
        <v>48760170</v>
      </c>
      <c r="C201" s="56" t="str">
        <f>(VLOOKUP($A201,'[1]data aktuální'!$A$1:$DI$10000,7,0))</f>
        <v>Ing. František Mališ</v>
      </c>
      <c r="D201" s="56" t="str">
        <f>IF((VLOOKUP($A201,'[1]data aktuální'!$A$1:$DI$10000,14,0))=0,"",(VLOOKUP($A201,'[1]data aktuální'!$A$1:$DI$10000,14,0)))</f>
        <v/>
      </c>
      <c r="E201" s="58">
        <f>(VLOOKUP($A201,'[1]data aktuální'!$A$1:$DI$10000,22,0))</f>
        <v>1250</v>
      </c>
      <c r="F201" s="58">
        <f>(VLOOKUP($A201,'[1]data aktuální'!$A$1:$DI$10000,23,0))</f>
        <v>1200</v>
      </c>
      <c r="G201" s="58">
        <f>(VLOOKUP($A201,'[1]data aktuální'!$A$1:$DI$10000,24,0))</f>
        <v>1000</v>
      </c>
      <c r="H201" s="60">
        <f>IF((VLOOKUP($A201,'[1]data aktuální'!$A$1:$DI$10000,27,0))=0,"",(VLOOKUP($A201,'[1]data aktuální'!$A$1:$DI$10000,27,0)))</f>
        <v>80</v>
      </c>
      <c r="I201" s="60">
        <f>IF((VLOOKUP($A201,'[1]data aktuální'!$A$1:$DI$10000,28,0))=0,"",(VLOOKUP($A201,'[1]data aktuální'!$A$1:$DI$10000,28,0)))</f>
        <v>10</v>
      </c>
      <c r="J201" s="60" t="str">
        <f>IF((VLOOKUP($A201,'[1]data aktuální'!$A$1:$DI$10000,29,0))=0,"",(VLOOKUP($A201,'[1]data aktuální'!$A$1:$DI$10000,29,0)))</f>
        <v/>
      </c>
      <c r="K201" s="60" t="str">
        <f>IF((VLOOKUP($A201,'[1]data aktuální'!$A$1:$DI$10000,30,0))=0,"",(VLOOKUP($A201,'[1]data aktuální'!$A$1:$DI$10000,30,0)))</f>
        <v/>
      </c>
      <c r="L201" s="60">
        <f>IF((VLOOKUP($A201,'[1]data aktuální'!$A$1:$DI$10000,32,0))=0,"",(VLOOKUP($A201,'[1]data aktuální'!$A$1:$DI$10000,32,0)))</f>
        <v>5</v>
      </c>
      <c r="M201" s="60" t="str">
        <f>IF((VLOOKUP($A201,'[1]data aktuální'!$A$1:$DI$10000,33,0))=0,"",(VLOOKUP($A201,'[1]data aktuální'!$A$1:$DI$10000,33,0)))</f>
        <v/>
      </c>
      <c r="N201" s="60" t="str">
        <f>IF((VLOOKUP($A201,'[1]data aktuální'!$A$1:$DI$10000,34,0))=0,"",(VLOOKUP($A201,'[1]data aktuální'!$A$1:$DI$10000,34,0)))</f>
        <v/>
      </c>
      <c r="O201" s="60" t="str">
        <f>IF((VLOOKUP($A201,'[1]data aktuální'!$A$1:$DI$10000,35,0))=0,"",(VLOOKUP($A201,'[1]data aktuální'!$A$1:$DI$10000,35,0)))</f>
        <v/>
      </c>
      <c r="P201" s="60">
        <f>IF((VLOOKUP($A201,'[1]data aktuální'!$A$1:$DI$10000,37,0))=0,"",(VLOOKUP($A201,'[1]data aktuální'!$A$1:$DI$10000,37,0)))</f>
        <v>5</v>
      </c>
      <c r="Q201" s="60" t="str">
        <f>IF((VLOOKUP($A201,'[1]data aktuální'!$A$1:$DI$10000,38,0))=0,"",(VLOOKUP($A201,'[1]data aktuální'!$A$1:$DI$10000,38,0)))</f>
        <v/>
      </c>
      <c r="R201" s="60" t="str">
        <f>IF((VLOOKUP($A201,'[1]data aktuální'!$A$1:$DI$10000,39,0))=0,"",(VLOOKUP($A201,'[1]data aktuální'!$A$1:$DI$10000,39,0)))</f>
        <v/>
      </c>
      <c r="S201" s="60" t="str">
        <f>IF((VLOOKUP($A201,'[1]data aktuální'!$A$1:$DI$10000,40,0))=0,"",(VLOOKUP($A201,'[1]data aktuální'!$A$1:$DI$10000,40,0)))</f>
        <v/>
      </c>
      <c r="T201" s="60" t="str">
        <f>IF((VLOOKUP($A201,'[1]data aktuální'!$A$1:$DI$10000,42,0))=0,"",(VLOOKUP($A201,'[1]data aktuální'!$A$1:$DI$10000,42,0)))</f>
        <v/>
      </c>
      <c r="U201" s="60" t="str">
        <f>IF((VLOOKUP($A201,'[1]data aktuální'!$A$1:$DI$10000,43,0))=0,"",(VLOOKUP($A201,'[1]data aktuální'!$A$1:$DI$10000,43,0)))</f>
        <v/>
      </c>
      <c r="V201" s="60" t="str">
        <f>IF((VLOOKUP($A201,'[1]data aktuální'!$A$1:$DI$10000,44,0))=0,"",(VLOOKUP($A201,'[1]data aktuální'!$A$1:$DI$10000,44,0)))</f>
        <v/>
      </c>
      <c r="W201" s="60" t="str">
        <f>IF((VLOOKUP($A201,'[1]data aktuální'!$A$1:$DI$10000,45,0))=0,"",(VLOOKUP($A201,'[1]data aktuální'!$A$1:$DI$10000,45,0)))</f>
        <v/>
      </c>
      <c r="X201" s="60" t="str">
        <f>IF((VLOOKUP($A201,'[1]data aktuální'!$A$1:$DI$10000,47,0))=0,"",(VLOOKUP($A201,'[1]data aktuální'!$A$1:$DI$10000,47,0)))</f>
        <v/>
      </c>
      <c r="Y201" s="60" t="str">
        <f>IF((VLOOKUP($A201,'[1]data aktuální'!$A$1:$DI$10000,48,0))=0,"",(VLOOKUP($A201,'[1]data aktuální'!$A$1:$DI$10000,48,0)))</f>
        <v/>
      </c>
      <c r="Z201" s="60" t="str">
        <f>IF((VLOOKUP($A201,'[1]data aktuální'!$A$1:$DI$10000,49,0))=0,"",(VLOOKUP($A201,'[1]data aktuální'!$A$1:$DI$10000,49,0)))</f>
        <v/>
      </c>
      <c r="AA201" s="60" t="str">
        <f>IF((VLOOKUP($A201,'[1]data aktuální'!$A$1:$DI$10000,50,0))=0,"",(VLOOKUP($A201,'[1]data aktuální'!$A$1:$DI$10000,50,0)))</f>
        <v/>
      </c>
      <c r="AB201" s="60" t="str">
        <f>IF((VLOOKUP($A201,'[1]data aktuální'!$A$1:$DI$10000,52,0))=0,"",(VLOOKUP($A201,'[1]data aktuální'!$A$1:$DI$10000,52,0)))</f>
        <v/>
      </c>
      <c r="AC201" s="60" t="str">
        <f>IF((VLOOKUP($A201,'[1]data aktuální'!$A$1:$DI$10000,53,0))=0,"",(VLOOKUP($A201,'[1]data aktuální'!$A$1:$DI$10000,53,0)))</f>
        <v/>
      </c>
      <c r="AD201" s="60" t="str">
        <f>IF((VLOOKUP($A201,'[1]data aktuální'!$A$1:$DI$10000,54,0))=0,"",(VLOOKUP($A201,'[1]data aktuální'!$A$1:$DI$10000,54,0)))</f>
        <v/>
      </c>
      <c r="AE201" s="60" t="str">
        <f>IF((VLOOKUP($A201,'[1]data aktuální'!$A$1:$DI$10000,55,0))=0,"",(VLOOKUP($A201,'[1]data aktuální'!$A$1:$DI$10000,55,0)))</f>
        <v/>
      </c>
      <c r="AF201" s="60" t="str">
        <f>IF((VLOOKUP($A201,'[1]data aktuální'!$A$1:$DI$10000,57,0))=0,"",(VLOOKUP($A201,'[1]data aktuální'!$A$1:$DI$10000,57,0)))</f>
        <v/>
      </c>
      <c r="AG201" s="60" t="str">
        <f>IF((VLOOKUP($A201,'[1]data aktuální'!$A$1:$DI$10000,58,0))=0,"",(VLOOKUP($A201,'[1]data aktuální'!$A$1:$DI$10000,58,0)))</f>
        <v/>
      </c>
      <c r="AH201" s="60" t="str">
        <f>IF((VLOOKUP($A201,'[1]data aktuální'!$A$1:$DI$10000,59,0))=0,"",(VLOOKUP($A201,'[1]data aktuální'!$A$1:$DI$10000,59,0)))</f>
        <v/>
      </c>
      <c r="AI201" s="60" t="str">
        <f>IF((VLOOKUP($A201,'[1]data aktuální'!$A$1:$DI$10000,60,0))=0,"",(VLOOKUP($A201,'[1]data aktuální'!$A$1:$DI$10000,60,0)))</f>
        <v/>
      </c>
      <c r="AJ201" s="60" t="str">
        <f>IF((VLOOKUP($A201,'[1]data aktuální'!$A$1:$DI$10000,62,0))=0,"",(VLOOKUP($A201,'[1]data aktuální'!$A$1:$DI$10000,62,0)))</f>
        <v/>
      </c>
      <c r="AK201" s="60" t="str">
        <f>IF((VLOOKUP($A201,'[1]data aktuální'!$A$1:$DI$10000,63,0))=0,"",(VLOOKUP($A201,'[1]data aktuální'!$A$1:$DI$10000,63,0)))</f>
        <v/>
      </c>
      <c r="AL201" s="60" t="str">
        <f>IF((VLOOKUP($A201,'[1]data aktuální'!$A$1:$DI$10000,64,0))=0,"",(VLOOKUP($A201,'[1]data aktuální'!$A$1:$DI$10000,64,0)))</f>
        <v/>
      </c>
      <c r="AM201" s="60" t="str">
        <f>IF((VLOOKUP($A201,'[1]data aktuální'!$A$1:$DI$10000,65,0))=0,"",(VLOOKUP($A201,'[1]data aktuální'!$A$1:$DI$10000,65,0)))</f>
        <v/>
      </c>
      <c r="AN201" s="56" t="str">
        <f>VLOOKUP(A201,'[1]data aktuální'!$A$2:$DI$10000,113,0)</f>
        <v>do 2,5 tis.m3</v>
      </c>
    </row>
    <row r="202" spans="1:40" s="36" customFormat="1" x14ac:dyDescent="0.25">
      <c r="A202" s="36">
        <v>281</v>
      </c>
      <c r="B202" s="51" t="str">
        <f>(VLOOKUP($A202,'[1]data aktuální'!$A$1:$DI$10000,3,0))</f>
        <v>02019248</v>
      </c>
      <c r="C202" s="38" t="str">
        <f>(VLOOKUP($A202,'[1]data aktuální'!$A$1:$DI$10000,7,0))</f>
        <v>Tokyma Com s.r.o.</v>
      </c>
      <c r="D202" s="38" t="str">
        <f>IF((VLOOKUP($A202,'[1]data aktuální'!$A$1:$DI$10000,14,0))=0,"",(VLOOKUP($A202,'[1]data aktuální'!$A$1:$DI$10000,14,0)))</f>
        <v>Dobrkovice</v>
      </c>
      <c r="E202" s="39">
        <f>(VLOOKUP($A202,'[1]data aktuální'!$A$1:$DI$10000,22,0))</f>
        <v>2502</v>
      </c>
      <c r="F202" s="39">
        <f>(VLOOKUP($A202,'[1]data aktuální'!$A$1:$DI$10000,23,0))</f>
        <v>1416</v>
      </c>
      <c r="G202" s="39">
        <f>(VLOOKUP($A202,'[1]data aktuální'!$A$1:$DI$10000,24,0))</f>
        <v>997</v>
      </c>
      <c r="H202" s="40">
        <f>IF((VLOOKUP($A202,'[1]data aktuální'!$A$1:$DI$10000,27,0))=0,"",(VLOOKUP($A202,'[1]data aktuální'!$A$1:$DI$10000,27,0)))</f>
        <v>74</v>
      </c>
      <c r="I202" s="40">
        <f>IF((VLOOKUP($A202,'[1]data aktuální'!$A$1:$DI$10000,28,0))=0,"",(VLOOKUP($A202,'[1]data aktuální'!$A$1:$DI$10000,28,0)))</f>
        <v>20</v>
      </c>
      <c r="J202" s="40" t="str">
        <f>IF((VLOOKUP($A202,'[1]data aktuální'!$A$1:$DI$10000,29,0))=0,"",(VLOOKUP($A202,'[1]data aktuální'!$A$1:$DI$10000,29,0)))</f>
        <v/>
      </c>
      <c r="K202" s="40" t="str">
        <f>IF((VLOOKUP($A202,'[1]data aktuální'!$A$1:$DI$10000,30,0))=0,"",(VLOOKUP($A202,'[1]data aktuální'!$A$1:$DI$10000,30,0)))</f>
        <v/>
      </c>
      <c r="L202" s="40">
        <f>IF((VLOOKUP($A202,'[1]data aktuální'!$A$1:$DI$10000,32,0))=0,"",(VLOOKUP($A202,'[1]data aktuální'!$A$1:$DI$10000,32,0)))</f>
        <v>5</v>
      </c>
      <c r="M202" s="40" t="str">
        <f>IF((VLOOKUP($A202,'[1]data aktuální'!$A$1:$DI$10000,33,0))=0,"",(VLOOKUP($A202,'[1]data aktuální'!$A$1:$DI$10000,33,0)))</f>
        <v/>
      </c>
      <c r="N202" s="40" t="str">
        <f>IF((VLOOKUP($A202,'[1]data aktuální'!$A$1:$DI$10000,34,0))=0,"",(VLOOKUP($A202,'[1]data aktuální'!$A$1:$DI$10000,34,0)))</f>
        <v/>
      </c>
      <c r="O202" s="40" t="str">
        <f>IF((VLOOKUP($A202,'[1]data aktuální'!$A$1:$DI$10000,35,0))=0,"",(VLOOKUP($A202,'[1]data aktuální'!$A$1:$DI$10000,35,0)))</f>
        <v/>
      </c>
      <c r="P202" s="40">
        <f>IF((VLOOKUP($A202,'[1]data aktuální'!$A$1:$DI$10000,37,0))=0,"",(VLOOKUP($A202,'[1]data aktuální'!$A$1:$DI$10000,37,0)))</f>
        <v>1</v>
      </c>
      <c r="Q202" s="40" t="str">
        <f>IF((VLOOKUP($A202,'[1]data aktuální'!$A$1:$DI$10000,38,0))=0,"",(VLOOKUP($A202,'[1]data aktuální'!$A$1:$DI$10000,38,0)))</f>
        <v/>
      </c>
      <c r="R202" s="40" t="str">
        <f>IF((VLOOKUP($A202,'[1]data aktuální'!$A$1:$DI$10000,39,0))=0,"",(VLOOKUP($A202,'[1]data aktuální'!$A$1:$DI$10000,39,0)))</f>
        <v/>
      </c>
      <c r="S202" s="40" t="str">
        <f>IF((VLOOKUP($A202,'[1]data aktuální'!$A$1:$DI$10000,40,0))=0,"",(VLOOKUP($A202,'[1]data aktuální'!$A$1:$DI$10000,40,0)))</f>
        <v/>
      </c>
      <c r="T202" s="40" t="str">
        <f>IF((VLOOKUP($A202,'[1]data aktuální'!$A$1:$DI$10000,42,0))=0,"",(VLOOKUP($A202,'[1]data aktuální'!$A$1:$DI$10000,42,0)))</f>
        <v/>
      </c>
      <c r="U202" s="40" t="str">
        <f>IF((VLOOKUP($A202,'[1]data aktuální'!$A$1:$DI$10000,43,0))=0,"",(VLOOKUP($A202,'[1]data aktuální'!$A$1:$DI$10000,43,0)))</f>
        <v/>
      </c>
      <c r="V202" s="40" t="str">
        <f>IF((VLOOKUP($A202,'[1]data aktuální'!$A$1:$DI$10000,44,0))=0,"",(VLOOKUP($A202,'[1]data aktuální'!$A$1:$DI$10000,44,0)))</f>
        <v/>
      </c>
      <c r="W202" s="40" t="str">
        <f>IF((VLOOKUP($A202,'[1]data aktuální'!$A$1:$DI$10000,45,0))=0,"",(VLOOKUP($A202,'[1]data aktuální'!$A$1:$DI$10000,45,0)))</f>
        <v/>
      </c>
      <c r="X202" s="40" t="str">
        <f>IF((VLOOKUP($A202,'[1]data aktuální'!$A$1:$DI$10000,47,0))=0,"",(VLOOKUP($A202,'[1]data aktuální'!$A$1:$DI$10000,47,0)))</f>
        <v/>
      </c>
      <c r="Y202" s="40" t="str">
        <f>IF((VLOOKUP($A202,'[1]data aktuální'!$A$1:$DI$10000,48,0))=0,"",(VLOOKUP($A202,'[1]data aktuální'!$A$1:$DI$10000,48,0)))</f>
        <v/>
      </c>
      <c r="Z202" s="40" t="str">
        <f>IF((VLOOKUP($A202,'[1]data aktuální'!$A$1:$DI$10000,49,0))=0,"",(VLOOKUP($A202,'[1]data aktuální'!$A$1:$DI$10000,49,0)))</f>
        <v/>
      </c>
      <c r="AA202" s="40" t="str">
        <f>IF((VLOOKUP($A202,'[1]data aktuální'!$A$1:$DI$10000,50,0))=0,"",(VLOOKUP($A202,'[1]data aktuální'!$A$1:$DI$10000,50,0)))</f>
        <v/>
      </c>
      <c r="AB202" s="40" t="str">
        <f>IF((VLOOKUP($A202,'[1]data aktuální'!$A$1:$DI$10000,52,0))=0,"",(VLOOKUP($A202,'[1]data aktuální'!$A$1:$DI$10000,52,0)))</f>
        <v/>
      </c>
      <c r="AC202" s="40" t="str">
        <f>IF((VLOOKUP($A202,'[1]data aktuální'!$A$1:$DI$10000,53,0))=0,"",(VLOOKUP($A202,'[1]data aktuální'!$A$1:$DI$10000,53,0)))</f>
        <v/>
      </c>
      <c r="AD202" s="40" t="str">
        <f>IF((VLOOKUP($A202,'[1]data aktuální'!$A$1:$DI$10000,54,0))=0,"",(VLOOKUP($A202,'[1]data aktuální'!$A$1:$DI$10000,54,0)))</f>
        <v/>
      </c>
      <c r="AE202" s="40" t="str">
        <f>IF((VLOOKUP($A202,'[1]data aktuální'!$A$1:$DI$10000,55,0))=0,"",(VLOOKUP($A202,'[1]data aktuální'!$A$1:$DI$10000,55,0)))</f>
        <v/>
      </c>
      <c r="AF202" s="40" t="str">
        <f>IF((VLOOKUP($A202,'[1]data aktuální'!$A$1:$DI$10000,57,0))=0,"",(VLOOKUP($A202,'[1]data aktuální'!$A$1:$DI$10000,57,0)))</f>
        <v/>
      </c>
      <c r="AG202" s="40" t="str">
        <f>IF((VLOOKUP($A202,'[1]data aktuální'!$A$1:$DI$10000,58,0))=0,"",(VLOOKUP($A202,'[1]data aktuální'!$A$1:$DI$10000,58,0)))</f>
        <v/>
      </c>
      <c r="AH202" s="40" t="str">
        <f>IF((VLOOKUP($A202,'[1]data aktuální'!$A$1:$DI$10000,59,0))=0,"",(VLOOKUP($A202,'[1]data aktuální'!$A$1:$DI$10000,59,0)))</f>
        <v/>
      </c>
      <c r="AI202" s="40" t="str">
        <f>IF((VLOOKUP($A202,'[1]data aktuální'!$A$1:$DI$10000,60,0))=0,"",(VLOOKUP($A202,'[1]data aktuální'!$A$1:$DI$10000,60,0)))</f>
        <v/>
      </c>
      <c r="AJ202" s="40" t="str">
        <f>IF((VLOOKUP($A202,'[1]data aktuální'!$A$1:$DI$10000,62,0))=0,"",(VLOOKUP($A202,'[1]data aktuální'!$A$1:$DI$10000,62,0)))</f>
        <v/>
      </c>
      <c r="AK202" s="40" t="str">
        <f>IF((VLOOKUP($A202,'[1]data aktuální'!$A$1:$DI$10000,63,0))=0,"",(VLOOKUP($A202,'[1]data aktuální'!$A$1:$DI$10000,63,0)))</f>
        <v/>
      </c>
      <c r="AL202" s="40" t="str">
        <f>IF((VLOOKUP($A202,'[1]data aktuální'!$A$1:$DI$10000,64,0))=0,"",(VLOOKUP($A202,'[1]data aktuální'!$A$1:$DI$10000,64,0)))</f>
        <v/>
      </c>
      <c r="AM202" s="40" t="str">
        <f>IF((VLOOKUP($A202,'[1]data aktuální'!$A$1:$DI$10000,65,0))=0,"",(VLOOKUP($A202,'[1]data aktuální'!$A$1:$DI$10000,65,0)))</f>
        <v/>
      </c>
      <c r="AN202" s="38" t="str">
        <f>VLOOKUP(A202,'[1]data aktuální'!$A$2:$DI$10000,113,0)</f>
        <v>do 2,5 tis.m3</v>
      </c>
    </row>
    <row r="203" spans="1:40" x14ac:dyDescent="0.25">
      <c r="A203" s="74">
        <v>454</v>
      </c>
      <c r="B203" s="52" t="str">
        <f>(VLOOKUP($A203,'[1]data aktuální'!$A$1:$DI$10000,3,0))</f>
        <v>27839958</v>
      </c>
      <c r="C203" s="33" t="str">
        <f>(VLOOKUP($A203,'[1]data aktuální'!$A$1:$DI$10000,7,0))</f>
        <v>Pila Nošovice s.r.o.</v>
      </c>
      <c r="D203" s="33" t="str">
        <f>IF((VLOOKUP($A203,'[1]data aktuální'!$A$1:$DI$10000,14,0))=0,"",(VLOOKUP($A203,'[1]data aktuální'!$A$1:$DI$10000,14,0)))</f>
        <v/>
      </c>
      <c r="E203" s="34">
        <f>(VLOOKUP($A203,'[1]data aktuální'!$A$1:$DI$10000,22,0))</f>
        <v>700</v>
      </c>
      <c r="F203" s="34">
        <f>(VLOOKUP($A203,'[1]data aktuální'!$A$1:$DI$10000,23,0))</f>
        <v>1030</v>
      </c>
      <c r="G203" s="34">
        <f>(VLOOKUP($A203,'[1]data aktuální'!$A$1:$DI$10000,24,0))</f>
        <v>982</v>
      </c>
      <c r="H203" s="35">
        <f>IF((VLOOKUP($A203,'[1]data aktuální'!$A$1:$DI$10000,27,0))=0,"",(VLOOKUP($A203,'[1]data aktuální'!$A$1:$DI$10000,27,0)))</f>
        <v>100</v>
      </c>
      <c r="I203" s="35" t="str">
        <f>IF((VLOOKUP($A203,'[1]data aktuální'!$A$1:$DI$10000,28,0))=0,"",(VLOOKUP($A203,'[1]data aktuální'!$A$1:$DI$10000,28,0)))</f>
        <v/>
      </c>
      <c r="J203" s="35" t="str">
        <f>IF((VLOOKUP($A203,'[1]data aktuální'!$A$1:$DI$10000,29,0))=0,"",(VLOOKUP($A203,'[1]data aktuální'!$A$1:$DI$10000,29,0)))</f>
        <v/>
      </c>
      <c r="K203" s="35" t="str">
        <f>IF((VLOOKUP($A203,'[1]data aktuální'!$A$1:$DI$10000,30,0))=0,"",(VLOOKUP($A203,'[1]data aktuální'!$A$1:$DI$10000,30,0)))</f>
        <v/>
      </c>
      <c r="L203" s="35" t="str">
        <f>IF((VLOOKUP($A203,'[1]data aktuální'!$A$1:$DI$10000,32,0))=0,"",(VLOOKUP($A203,'[1]data aktuální'!$A$1:$DI$10000,32,0)))</f>
        <v/>
      </c>
      <c r="M203" s="35" t="str">
        <f>IF((VLOOKUP($A203,'[1]data aktuální'!$A$1:$DI$10000,33,0))=0,"",(VLOOKUP($A203,'[1]data aktuální'!$A$1:$DI$10000,33,0)))</f>
        <v/>
      </c>
      <c r="N203" s="35" t="str">
        <f>IF((VLOOKUP($A203,'[1]data aktuální'!$A$1:$DI$10000,34,0))=0,"",(VLOOKUP($A203,'[1]data aktuální'!$A$1:$DI$10000,34,0)))</f>
        <v/>
      </c>
      <c r="O203" s="35" t="str">
        <f>IF((VLOOKUP($A203,'[1]data aktuální'!$A$1:$DI$10000,35,0))=0,"",(VLOOKUP($A203,'[1]data aktuální'!$A$1:$DI$10000,35,0)))</f>
        <v/>
      </c>
      <c r="P203" s="35" t="str">
        <f>IF((VLOOKUP($A203,'[1]data aktuální'!$A$1:$DI$10000,37,0))=0,"",(VLOOKUP($A203,'[1]data aktuální'!$A$1:$DI$10000,37,0)))</f>
        <v/>
      </c>
      <c r="Q203" s="35" t="str">
        <f>IF((VLOOKUP($A203,'[1]data aktuální'!$A$1:$DI$10000,38,0))=0,"",(VLOOKUP($A203,'[1]data aktuální'!$A$1:$DI$10000,38,0)))</f>
        <v/>
      </c>
      <c r="R203" s="35" t="str">
        <f>IF((VLOOKUP($A203,'[1]data aktuální'!$A$1:$DI$10000,39,0))=0,"",(VLOOKUP($A203,'[1]data aktuální'!$A$1:$DI$10000,39,0)))</f>
        <v/>
      </c>
      <c r="S203" s="35" t="str">
        <f>IF((VLOOKUP($A203,'[1]data aktuální'!$A$1:$DI$10000,40,0))=0,"",(VLOOKUP($A203,'[1]data aktuální'!$A$1:$DI$10000,40,0)))</f>
        <v/>
      </c>
      <c r="T203" s="35" t="str">
        <f>IF((VLOOKUP($A203,'[1]data aktuální'!$A$1:$DI$10000,42,0))=0,"",(VLOOKUP($A203,'[1]data aktuální'!$A$1:$DI$10000,42,0)))</f>
        <v/>
      </c>
      <c r="U203" s="35" t="str">
        <f>IF((VLOOKUP($A203,'[1]data aktuální'!$A$1:$DI$10000,43,0))=0,"",(VLOOKUP($A203,'[1]data aktuální'!$A$1:$DI$10000,43,0)))</f>
        <v/>
      </c>
      <c r="V203" s="35" t="str">
        <f>IF((VLOOKUP($A203,'[1]data aktuální'!$A$1:$DI$10000,44,0))=0,"",(VLOOKUP($A203,'[1]data aktuální'!$A$1:$DI$10000,44,0)))</f>
        <v/>
      </c>
      <c r="W203" s="35" t="str">
        <f>IF((VLOOKUP($A203,'[1]data aktuální'!$A$1:$DI$10000,45,0))=0,"",(VLOOKUP($A203,'[1]data aktuální'!$A$1:$DI$10000,45,0)))</f>
        <v/>
      </c>
      <c r="X203" s="35" t="str">
        <f>IF((VLOOKUP($A203,'[1]data aktuální'!$A$1:$DI$10000,47,0))=0,"",(VLOOKUP($A203,'[1]data aktuální'!$A$1:$DI$10000,47,0)))</f>
        <v/>
      </c>
      <c r="Y203" s="35" t="str">
        <f>IF((VLOOKUP($A203,'[1]data aktuální'!$A$1:$DI$10000,48,0))=0,"",(VLOOKUP($A203,'[1]data aktuální'!$A$1:$DI$10000,48,0)))</f>
        <v/>
      </c>
      <c r="Z203" s="35" t="str">
        <f>IF((VLOOKUP($A203,'[1]data aktuální'!$A$1:$DI$10000,49,0))=0,"",(VLOOKUP($A203,'[1]data aktuální'!$A$1:$DI$10000,49,0)))</f>
        <v/>
      </c>
      <c r="AA203" s="35" t="str">
        <f>IF((VLOOKUP($A203,'[1]data aktuální'!$A$1:$DI$10000,50,0))=0,"",(VLOOKUP($A203,'[1]data aktuální'!$A$1:$DI$10000,50,0)))</f>
        <v/>
      </c>
      <c r="AB203" s="35" t="str">
        <f>IF((VLOOKUP($A203,'[1]data aktuální'!$A$1:$DI$10000,52,0))=0,"",(VLOOKUP($A203,'[1]data aktuální'!$A$1:$DI$10000,52,0)))</f>
        <v/>
      </c>
      <c r="AC203" s="35" t="str">
        <f>IF((VLOOKUP($A203,'[1]data aktuální'!$A$1:$DI$10000,53,0))=0,"",(VLOOKUP($A203,'[1]data aktuální'!$A$1:$DI$10000,53,0)))</f>
        <v/>
      </c>
      <c r="AD203" s="35" t="str">
        <f>IF((VLOOKUP($A203,'[1]data aktuální'!$A$1:$DI$10000,54,0))=0,"",(VLOOKUP($A203,'[1]data aktuální'!$A$1:$DI$10000,54,0)))</f>
        <v/>
      </c>
      <c r="AE203" s="35" t="str">
        <f>IF((VLOOKUP($A203,'[1]data aktuální'!$A$1:$DI$10000,55,0))=0,"",(VLOOKUP($A203,'[1]data aktuální'!$A$1:$DI$10000,55,0)))</f>
        <v/>
      </c>
      <c r="AF203" s="35" t="str">
        <f>IF((VLOOKUP($A203,'[1]data aktuální'!$A$1:$DI$10000,57,0))=0,"",(VLOOKUP($A203,'[1]data aktuální'!$A$1:$DI$10000,57,0)))</f>
        <v/>
      </c>
      <c r="AG203" s="35" t="str">
        <f>IF((VLOOKUP($A203,'[1]data aktuální'!$A$1:$DI$10000,58,0))=0,"",(VLOOKUP($A203,'[1]data aktuální'!$A$1:$DI$10000,58,0)))</f>
        <v/>
      </c>
      <c r="AH203" s="35" t="str">
        <f>IF((VLOOKUP($A203,'[1]data aktuální'!$A$1:$DI$10000,59,0))=0,"",(VLOOKUP($A203,'[1]data aktuální'!$A$1:$DI$10000,59,0)))</f>
        <v/>
      </c>
      <c r="AI203" s="35" t="str">
        <f>IF((VLOOKUP($A203,'[1]data aktuální'!$A$1:$DI$10000,60,0))=0,"",(VLOOKUP($A203,'[1]data aktuální'!$A$1:$DI$10000,60,0)))</f>
        <v/>
      </c>
      <c r="AJ203" s="35" t="str">
        <f>IF((VLOOKUP($A203,'[1]data aktuální'!$A$1:$DI$10000,62,0))=0,"",(VLOOKUP($A203,'[1]data aktuální'!$A$1:$DI$10000,62,0)))</f>
        <v/>
      </c>
      <c r="AK203" s="35" t="str">
        <f>IF((VLOOKUP($A203,'[1]data aktuální'!$A$1:$DI$10000,63,0))=0,"",(VLOOKUP($A203,'[1]data aktuální'!$A$1:$DI$10000,63,0)))</f>
        <v/>
      </c>
      <c r="AL203" s="35" t="str">
        <f>IF((VLOOKUP($A203,'[1]data aktuální'!$A$1:$DI$10000,64,0))=0,"",(VLOOKUP($A203,'[1]data aktuální'!$A$1:$DI$10000,64,0)))</f>
        <v/>
      </c>
      <c r="AM203" s="35" t="str">
        <f>IF((VLOOKUP($A203,'[1]data aktuální'!$A$1:$DI$10000,65,0))=0,"",(VLOOKUP($A203,'[1]data aktuální'!$A$1:$DI$10000,65,0)))</f>
        <v/>
      </c>
      <c r="AN203" s="33" t="str">
        <f>VLOOKUP(A203,'[1]data aktuální'!$A$2:$DI$10000,113,0)</f>
        <v>do 2,5 tis.m3</v>
      </c>
    </row>
    <row r="204" spans="1:40" s="36" customFormat="1" x14ac:dyDescent="0.25">
      <c r="A204" s="36">
        <v>376</v>
      </c>
      <c r="B204" s="51" t="str">
        <f>(VLOOKUP($A204,'[1]data aktuální'!$A$1:$DI$10000,3,0))</f>
        <v>10074104</v>
      </c>
      <c r="C204" s="38" t="str">
        <f>(VLOOKUP($A204,'[1]data aktuální'!$A$1:$DI$10000,7,0))</f>
        <v>Milan Kumstát</v>
      </c>
      <c r="D204" s="38" t="str">
        <f>IF((VLOOKUP($A204,'[1]data aktuální'!$A$1:$DI$10000,14,0))=0,"",(VLOOKUP($A204,'[1]data aktuální'!$A$1:$DI$10000,14,0)))</f>
        <v/>
      </c>
      <c r="E204" s="39">
        <f>(VLOOKUP($A204,'[1]data aktuální'!$A$1:$DI$10000,22,0))</f>
        <v>800</v>
      </c>
      <c r="F204" s="39">
        <f>(VLOOKUP($A204,'[1]data aktuální'!$A$1:$DI$10000,23,0))</f>
        <v>900</v>
      </c>
      <c r="G204" s="39">
        <f>(VLOOKUP($A204,'[1]data aktuální'!$A$1:$DI$10000,24,0))</f>
        <v>950</v>
      </c>
      <c r="H204" s="40">
        <f>IF((VLOOKUP($A204,'[1]data aktuální'!$A$1:$DI$10000,27,0))=0,"",(VLOOKUP($A204,'[1]data aktuální'!$A$1:$DI$10000,27,0)))</f>
        <v>40</v>
      </c>
      <c r="I204" s="40">
        <f>IF((VLOOKUP($A204,'[1]data aktuální'!$A$1:$DI$10000,28,0))=0,"",(VLOOKUP($A204,'[1]data aktuální'!$A$1:$DI$10000,28,0)))</f>
        <v>60</v>
      </c>
      <c r="J204" s="40" t="str">
        <f>IF((VLOOKUP($A204,'[1]data aktuální'!$A$1:$DI$10000,29,0))=0,"",(VLOOKUP($A204,'[1]data aktuální'!$A$1:$DI$10000,29,0)))</f>
        <v/>
      </c>
      <c r="K204" s="40" t="str">
        <f>IF((VLOOKUP($A204,'[1]data aktuální'!$A$1:$DI$10000,30,0))=0,"",(VLOOKUP($A204,'[1]data aktuální'!$A$1:$DI$10000,30,0)))</f>
        <v/>
      </c>
      <c r="L204" s="40" t="str">
        <f>IF((VLOOKUP($A204,'[1]data aktuální'!$A$1:$DI$10000,32,0))=0,"",(VLOOKUP($A204,'[1]data aktuální'!$A$1:$DI$10000,32,0)))</f>
        <v/>
      </c>
      <c r="M204" s="40" t="str">
        <f>IF((VLOOKUP($A204,'[1]data aktuální'!$A$1:$DI$10000,33,0))=0,"",(VLOOKUP($A204,'[1]data aktuální'!$A$1:$DI$10000,33,0)))</f>
        <v/>
      </c>
      <c r="N204" s="40" t="str">
        <f>IF((VLOOKUP($A204,'[1]data aktuální'!$A$1:$DI$10000,34,0))=0,"",(VLOOKUP($A204,'[1]data aktuální'!$A$1:$DI$10000,34,0)))</f>
        <v/>
      </c>
      <c r="O204" s="40" t="str">
        <f>IF((VLOOKUP($A204,'[1]data aktuální'!$A$1:$DI$10000,35,0))=0,"",(VLOOKUP($A204,'[1]data aktuální'!$A$1:$DI$10000,35,0)))</f>
        <v/>
      </c>
      <c r="P204" s="40" t="str">
        <f>IF((VLOOKUP($A204,'[1]data aktuální'!$A$1:$DI$10000,37,0))=0,"",(VLOOKUP($A204,'[1]data aktuální'!$A$1:$DI$10000,37,0)))</f>
        <v/>
      </c>
      <c r="Q204" s="40" t="str">
        <f>IF((VLOOKUP($A204,'[1]data aktuální'!$A$1:$DI$10000,38,0))=0,"",(VLOOKUP($A204,'[1]data aktuální'!$A$1:$DI$10000,38,0)))</f>
        <v/>
      </c>
      <c r="R204" s="40" t="str">
        <f>IF((VLOOKUP($A204,'[1]data aktuální'!$A$1:$DI$10000,39,0))=0,"",(VLOOKUP($A204,'[1]data aktuální'!$A$1:$DI$10000,39,0)))</f>
        <v/>
      </c>
      <c r="S204" s="40" t="str">
        <f>IF((VLOOKUP($A204,'[1]data aktuální'!$A$1:$DI$10000,40,0))=0,"",(VLOOKUP($A204,'[1]data aktuální'!$A$1:$DI$10000,40,0)))</f>
        <v/>
      </c>
      <c r="T204" s="40" t="str">
        <f>IF((VLOOKUP($A204,'[1]data aktuální'!$A$1:$DI$10000,42,0))=0,"",(VLOOKUP($A204,'[1]data aktuální'!$A$1:$DI$10000,42,0)))</f>
        <v/>
      </c>
      <c r="U204" s="40" t="str">
        <f>IF((VLOOKUP($A204,'[1]data aktuální'!$A$1:$DI$10000,43,0))=0,"",(VLOOKUP($A204,'[1]data aktuální'!$A$1:$DI$10000,43,0)))</f>
        <v/>
      </c>
      <c r="V204" s="40" t="str">
        <f>IF((VLOOKUP($A204,'[1]data aktuální'!$A$1:$DI$10000,44,0))=0,"",(VLOOKUP($A204,'[1]data aktuální'!$A$1:$DI$10000,44,0)))</f>
        <v/>
      </c>
      <c r="W204" s="40" t="str">
        <f>IF((VLOOKUP($A204,'[1]data aktuální'!$A$1:$DI$10000,45,0))=0,"",(VLOOKUP($A204,'[1]data aktuální'!$A$1:$DI$10000,45,0)))</f>
        <v/>
      </c>
      <c r="X204" s="40" t="str">
        <f>IF((VLOOKUP($A204,'[1]data aktuální'!$A$1:$DI$10000,47,0))=0,"",(VLOOKUP($A204,'[1]data aktuální'!$A$1:$DI$10000,47,0)))</f>
        <v/>
      </c>
      <c r="Y204" s="40" t="str">
        <f>IF((VLOOKUP($A204,'[1]data aktuální'!$A$1:$DI$10000,48,0))=0,"",(VLOOKUP($A204,'[1]data aktuální'!$A$1:$DI$10000,48,0)))</f>
        <v/>
      </c>
      <c r="Z204" s="40" t="str">
        <f>IF((VLOOKUP($A204,'[1]data aktuální'!$A$1:$DI$10000,49,0))=0,"",(VLOOKUP($A204,'[1]data aktuální'!$A$1:$DI$10000,49,0)))</f>
        <v/>
      </c>
      <c r="AA204" s="40" t="str">
        <f>IF((VLOOKUP($A204,'[1]data aktuální'!$A$1:$DI$10000,50,0))=0,"",(VLOOKUP($A204,'[1]data aktuální'!$A$1:$DI$10000,50,0)))</f>
        <v/>
      </c>
      <c r="AB204" s="40" t="str">
        <f>IF((VLOOKUP($A204,'[1]data aktuální'!$A$1:$DI$10000,52,0))=0,"",(VLOOKUP($A204,'[1]data aktuální'!$A$1:$DI$10000,52,0)))</f>
        <v/>
      </c>
      <c r="AC204" s="40" t="str">
        <f>IF((VLOOKUP($A204,'[1]data aktuální'!$A$1:$DI$10000,53,0))=0,"",(VLOOKUP($A204,'[1]data aktuální'!$A$1:$DI$10000,53,0)))</f>
        <v/>
      </c>
      <c r="AD204" s="40" t="str">
        <f>IF((VLOOKUP($A204,'[1]data aktuální'!$A$1:$DI$10000,54,0))=0,"",(VLOOKUP($A204,'[1]data aktuální'!$A$1:$DI$10000,54,0)))</f>
        <v/>
      </c>
      <c r="AE204" s="40" t="str">
        <f>IF((VLOOKUP($A204,'[1]data aktuální'!$A$1:$DI$10000,55,0))=0,"",(VLOOKUP($A204,'[1]data aktuální'!$A$1:$DI$10000,55,0)))</f>
        <v/>
      </c>
      <c r="AF204" s="40" t="str">
        <f>IF((VLOOKUP($A204,'[1]data aktuální'!$A$1:$DI$10000,57,0))=0,"",(VLOOKUP($A204,'[1]data aktuální'!$A$1:$DI$10000,57,0)))</f>
        <v/>
      </c>
      <c r="AG204" s="40" t="str">
        <f>IF((VLOOKUP($A204,'[1]data aktuální'!$A$1:$DI$10000,58,0))=0,"",(VLOOKUP($A204,'[1]data aktuální'!$A$1:$DI$10000,58,0)))</f>
        <v/>
      </c>
      <c r="AH204" s="40" t="str">
        <f>IF((VLOOKUP($A204,'[1]data aktuální'!$A$1:$DI$10000,59,0))=0,"",(VLOOKUP($A204,'[1]data aktuální'!$A$1:$DI$10000,59,0)))</f>
        <v/>
      </c>
      <c r="AI204" s="40" t="str">
        <f>IF((VLOOKUP($A204,'[1]data aktuální'!$A$1:$DI$10000,60,0))=0,"",(VLOOKUP($A204,'[1]data aktuální'!$A$1:$DI$10000,60,0)))</f>
        <v/>
      </c>
      <c r="AJ204" s="40" t="str">
        <f>IF((VLOOKUP($A204,'[1]data aktuální'!$A$1:$DI$10000,62,0))=0,"",(VLOOKUP($A204,'[1]data aktuální'!$A$1:$DI$10000,62,0)))</f>
        <v/>
      </c>
      <c r="AK204" s="40" t="str">
        <f>IF((VLOOKUP($A204,'[1]data aktuální'!$A$1:$DI$10000,63,0))=0,"",(VLOOKUP($A204,'[1]data aktuální'!$A$1:$DI$10000,63,0)))</f>
        <v/>
      </c>
      <c r="AL204" s="40" t="str">
        <f>IF((VLOOKUP($A204,'[1]data aktuální'!$A$1:$DI$10000,64,0))=0,"",(VLOOKUP($A204,'[1]data aktuální'!$A$1:$DI$10000,64,0)))</f>
        <v/>
      </c>
      <c r="AM204" s="40" t="str">
        <f>IF((VLOOKUP($A204,'[1]data aktuální'!$A$1:$DI$10000,65,0))=0,"",(VLOOKUP($A204,'[1]data aktuální'!$A$1:$DI$10000,65,0)))</f>
        <v/>
      </c>
      <c r="AN204" s="38" t="str">
        <f>VLOOKUP(A204,'[1]data aktuální'!$A$2:$DI$10000,113,0)</f>
        <v>do 2,5 tis.m3</v>
      </c>
    </row>
    <row r="205" spans="1:40" x14ac:dyDescent="0.25">
      <c r="A205" s="74">
        <v>563</v>
      </c>
      <c r="B205" s="52" t="str">
        <f>(VLOOKUP($A205,'[1]data aktuální'!$A$1:$DI$10000,3,0))</f>
        <v>05263450</v>
      </c>
      <c r="C205" s="33" t="str">
        <f>(VLOOKUP($A205,'[1]data aktuální'!$A$1:$DI$10000,7,0))</f>
        <v>DKLes s.r.o.</v>
      </c>
      <c r="D205" s="33" t="str">
        <f>IF((VLOOKUP($A205,'[1]data aktuální'!$A$1:$DI$10000,14,0))=0,"",(VLOOKUP($A205,'[1]data aktuální'!$A$1:$DI$10000,14,0)))</f>
        <v/>
      </c>
      <c r="E205" s="34">
        <f>(VLOOKUP($A205,'[1]data aktuální'!$A$1:$DI$10000,22,0))</f>
        <v>800</v>
      </c>
      <c r="F205" s="34">
        <f>(VLOOKUP($A205,'[1]data aktuální'!$A$1:$DI$10000,23,0))</f>
        <v>900</v>
      </c>
      <c r="G205" s="34">
        <f>(VLOOKUP($A205,'[1]data aktuální'!$A$1:$DI$10000,24,0))</f>
        <v>900</v>
      </c>
      <c r="H205" s="35">
        <f>IF((VLOOKUP($A205,'[1]data aktuální'!$A$1:$DI$10000,27,0))=0,"",(VLOOKUP($A205,'[1]data aktuální'!$A$1:$DI$10000,27,0)))</f>
        <v>65</v>
      </c>
      <c r="I205" s="35" t="str">
        <f>IF((VLOOKUP($A205,'[1]data aktuální'!$A$1:$DI$10000,28,0))=0,"",(VLOOKUP($A205,'[1]data aktuální'!$A$1:$DI$10000,28,0)))</f>
        <v/>
      </c>
      <c r="J205" s="35" t="str">
        <f>IF((VLOOKUP($A205,'[1]data aktuální'!$A$1:$DI$10000,29,0))=0,"",(VLOOKUP($A205,'[1]data aktuální'!$A$1:$DI$10000,29,0)))</f>
        <v/>
      </c>
      <c r="K205" s="35">
        <f>IF((VLOOKUP($A205,'[1]data aktuální'!$A$1:$DI$10000,30,0))=0,"",(VLOOKUP($A205,'[1]data aktuální'!$A$1:$DI$10000,30,0)))</f>
        <v>10</v>
      </c>
      <c r="L205" s="35">
        <f>IF((VLOOKUP($A205,'[1]data aktuální'!$A$1:$DI$10000,32,0))=0,"",(VLOOKUP($A205,'[1]data aktuální'!$A$1:$DI$10000,32,0)))</f>
        <v>15</v>
      </c>
      <c r="M205" s="35" t="str">
        <f>IF((VLOOKUP($A205,'[1]data aktuální'!$A$1:$DI$10000,33,0))=0,"",(VLOOKUP($A205,'[1]data aktuální'!$A$1:$DI$10000,33,0)))</f>
        <v/>
      </c>
      <c r="N205" s="35" t="str">
        <f>IF((VLOOKUP($A205,'[1]data aktuální'!$A$1:$DI$10000,34,0))=0,"",(VLOOKUP($A205,'[1]data aktuální'!$A$1:$DI$10000,34,0)))</f>
        <v/>
      </c>
      <c r="O205" s="35" t="str">
        <f>IF((VLOOKUP($A205,'[1]data aktuální'!$A$1:$DI$10000,35,0))=0,"",(VLOOKUP($A205,'[1]data aktuální'!$A$1:$DI$10000,35,0)))</f>
        <v/>
      </c>
      <c r="P205" s="35" t="str">
        <f>IF((VLOOKUP($A205,'[1]data aktuální'!$A$1:$DI$10000,37,0))=0,"",(VLOOKUP($A205,'[1]data aktuální'!$A$1:$DI$10000,37,0)))</f>
        <v/>
      </c>
      <c r="Q205" s="35" t="str">
        <f>IF((VLOOKUP($A205,'[1]data aktuální'!$A$1:$DI$10000,38,0))=0,"",(VLOOKUP($A205,'[1]data aktuální'!$A$1:$DI$10000,38,0)))</f>
        <v/>
      </c>
      <c r="R205" s="35" t="str">
        <f>IF((VLOOKUP($A205,'[1]data aktuální'!$A$1:$DI$10000,39,0))=0,"",(VLOOKUP($A205,'[1]data aktuální'!$A$1:$DI$10000,39,0)))</f>
        <v/>
      </c>
      <c r="S205" s="35" t="str">
        <f>IF((VLOOKUP($A205,'[1]data aktuální'!$A$1:$DI$10000,40,0))=0,"",(VLOOKUP($A205,'[1]data aktuální'!$A$1:$DI$10000,40,0)))</f>
        <v/>
      </c>
      <c r="T205" s="35" t="str">
        <f>IF((VLOOKUP($A205,'[1]data aktuální'!$A$1:$DI$10000,42,0))=0,"",(VLOOKUP($A205,'[1]data aktuální'!$A$1:$DI$10000,42,0)))</f>
        <v/>
      </c>
      <c r="U205" s="35" t="str">
        <f>IF((VLOOKUP($A205,'[1]data aktuální'!$A$1:$DI$10000,43,0))=0,"",(VLOOKUP($A205,'[1]data aktuální'!$A$1:$DI$10000,43,0)))</f>
        <v/>
      </c>
      <c r="V205" s="35" t="str">
        <f>IF((VLOOKUP($A205,'[1]data aktuální'!$A$1:$DI$10000,44,0))=0,"",(VLOOKUP($A205,'[1]data aktuální'!$A$1:$DI$10000,44,0)))</f>
        <v/>
      </c>
      <c r="W205" s="35" t="str">
        <f>IF((VLOOKUP($A205,'[1]data aktuální'!$A$1:$DI$10000,45,0))=0,"",(VLOOKUP($A205,'[1]data aktuální'!$A$1:$DI$10000,45,0)))</f>
        <v/>
      </c>
      <c r="X205" s="35">
        <f>IF((VLOOKUP($A205,'[1]data aktuální'!$A$1:$DI$10000,47,0))=0,"",(VLOOKUP($A205,'[1]data aktuální'!$A$1:$DI$10000,47,0)))</f>
        <v>10</v>
      </c>
      <c r="Y205" s="35" t="str">
        <f>IF((VLOOKUP($A205,'[1]data aktuální'!$A$1:$DI$10000,48,0))=0,"",(VLOOKUP($A205,'[1]data aktuální'!$A$1:$DI$10000,48,0)))</f>
        <v/>
      </c>
      <c r="Z205" s="35" t="str">
        <f>IF((VLOOKUP($A205,'[1]data aktuální'!$A$1:$DI$10000,49,0))=0,"",(VLOOKUP($A205,'[1]data aktuální'!$A$1:$DI$10000,49,0)))</f>
        <v/>
      </c>
      <c r="AA205" s="35" t="str">
        <f>IF((VLOOKUP($A205,'[1]data aktuální'!$A$1:$DI$10000,50,0))=0,"",(VLOOKUP($A205,'[1]data aktuální'!$A$1:$DI$10000,50,0)))</f>
        <v/>
      </c>
      <c r="AB205" s="35" t="str">
        <f>IF((VLOOKUP($A205,'[1]data aktuální'!$A$1:$DI$10000,52,0))=0,"",(VLOOKUP($A205,'[1]data aktuální'!$A$1:$DI$10000,52,0)))</f>
        <v/>
      </c>
      <c r="AC205" s="35" t="str">
        <f>IF((VLOOKUP($A205,'[1]data aktuální'!$A$1:$DI$10000,53,0))=0,"",(VLOOKUP($A205,'[1]data aktuální'!$A$1:$DI$10000,53,0)))</f>
        <v/>
      </c>
      <c r="AD205" s="35" t="str">
        <f>IF((VLOOKUP($A205,'[1]data aktuální'!$A$1:$DI$10000,54,0))=0,"",(VLOOKUP($A205,'[1]data aktuální'!$A$1:$DI$10000,54,0)))</f>
        <v/>
      </c>
      <c r="AE205" s="35" t="str">
        <f>IF((VLOOKUP($A205,'[1]data aktuální'!$A$1:$DI$10000,55,0))=0,"",(VLOOKUP($A205,'[1]data aktuální'!$A$1:$DI$10000,55,0)))</f>
        <v/>
      </c>
      <c r="AF205" s="35" t="str">
        <f>IF((VLOOKUP($A205,'[1]data aktuální'!$A$1:$DI$10000,57,0))=0,"",(VLOOKUP($A205,'[1]data aktuální'!$A$1:$DI$10000,57,0)))</f>
        <v/>
      </c>
      <c r="AG205" s="35" t="str">
        <f>IF((VLOOKUP($A205,'[1]data aktuální'!$A$1:$DI$10000,58,0))=0,"",(VLOOKUP($A205,'[1]data aktuální'!$A$1:$DI$10000,58,0)))</f>
        <v/>
      </c>
      <c r="AH205" s="35" t="str">
        <f>IF((VLOOKUP($A205,'[1]data aktuální'!$A$1:$DI$10000,59,0))=0,"",(VLOOKUP($A205,'[1]data aktuální'!$A$1:$DI$10000,59,0)))</f>
        <v/>
      </c>
      <c r="AI205" s="35" t="str">
        <f>IF((VLOOKUP($A205,'[1]data aktuální'!$A$1:$DI$10000,60,0))=0,"",(VLOOKUP($A205,'[1]data aktuální'!$A$1:$DI$10000,60,0)))</f>
        <v/>
      </c>
      <c r="AJ205" s="35" t="str">
        <f>IF((VLOOKUP($A205,'[1]data aktuální'!$A$1:$DI$10000,62,0))=0,"",(VLOOKUP($A205,'[1]data aktuální'!$A$1:$DI$10000,62,0)))</f>
        <v/>
      </c>
      <c r="AK205" s="35" t="str">
        <f>IF((VLOOKUP($A205,'[1]data aktuální'!$A$1:$DI$10000,63,0))=0,"",(VLOOKUP($A205,'[1]data aktuální'!$A$1:$DI$10000,63,0)))</f>
        <v/>
      </c>
      <c r="AL205" s="35" t="str">
        <f>IF((VLOOKUP($A205,'[1]data aktuální'!$A$1:$DI$10000,64,0))=0,"",(VLOOKUP($A205,'[1]data aktuální'!$A$1:$DI$10000,64,0)))</f>
        <v/>
      </c>
      <c r="AM205" s="35" t="str">
        <f>IF((VLOOKUP($A205,'[1]data aktuální'!$A$1:$DI$10000,65,0))=0,"",(VLOOKUP($A205,'[1]data aktuální'!$A$1:$DI$10000,65,0)))</f>
        <v/>
      </c>
      <c r="AN205" s="33" t="str">
        <f>VLOOKUP(A205,'[1]data aktuální'!$A$2:$DI$10000,113,0)</f>
        <v>do 2,5 tis.m3</v>
      </c>
    </row>
    <row r="206" spans="1:40" s="36" customFormat="1" x14ac:dyDescent="0.25">
      <c r="A206" s="36">
        <v>308</v>
      </c>
      <c r="B206" s="51" t="str">
        <f>(VLOOKUP($A206,'[1]data aktuální'!$A$1:$DI$10000,3,0))</f>
        <v>08759561</v>
      </c>
      <c r="C206" s="38" t="str">
        <f>(VLOOKUP($A206,'[1]data aktuální'!$A$1:$DI$10000,7,0))</f>
        <v>HERING GROUP s.r.o.</v>
      </c>
      <c r="D206" s="38" t="str">
        <f>IF((VLOOKUP($A206,'[1]data aktuální'!$A$1:$DI$10000,14,0))=0,"",(VLOOKUP($A206,'[1]data aktuální'!$A$1:$DI$10000,14,0)))</f>
        <v>Výroba dřevité vlny Čestice</v>
      </c>
      <c r="E206" s="39">
        <f>(VLOOKUP($A206,'[1]data aktuální'!$A$1:$DI$10000,22,0))</f>
        <v>958</v>
      </c>
      <c r="F206" s="39">
        <f>(VLOOKUP($A206,'[1]data aktuální'!$A$1:$DI$10000,23,0))</f>
        <v>900</v>
      </c>
      <c r="G206" s="39">
        <f>(VLOOKUP($A206,'[1]data aktuální'!$A$1:$DI$10000,24,0))</f>
        <v>867</v>
      </c>
      <c r="H206" s="40">
        <f>IF((VLOOKUP($A206,'[1]data aktuální'!$A$1:$DI$10000,27,0))=0,"",(VLOOKUP($A206,'[1]data aktuální'!$A$1:$DI$10000,27,0)))</f>
        <v>85</v>
      </c>
      <c r="I206" s="40" t="str">
        <f>IF((VLOOKUP($A206,'[1]data aktuální'!$A$1:$DI$10000,28,0))=0,"",(VLOOKUP($A206,'[1]data aktuální'!$A$1:$DI$10000,28,0)))</f>
        <v/>
      </c>
      <c r="J206" s="40">
        <f>IF((VLOOKUP($A206,'[1]data aktuální'!$A$1:$DI$10000,29,0))=0,"",(VLOOKUP($A206,'[1]data aktuální'!$A$1:$DI$10000,29,0)))</f>
        <v>15</v>
      </c>
      <c r="K206" s="40" t="str">
        <f>IF((VLOOKUP($A206,'[1]data aktuální'!$A$1:$DI$10000,30,0))=0,"",(VLOOKUP($A206,'[1]data aktuální'!$A$1:$DI$10000,30,0)))</f>
        <v/>
      </c>
      <c r="L206" s="40" t="str">
        <f>IF((VLOOKUP($A206,'[1]data aktuální'!$A$1:$DI$10000,32,0))=0,"",(VLOOKUP($A206,'[1]data aktuální'!$A$1:$DI$10000,32,0)))</f>
        <v/>
      </c>
      <c r="M206" s="40" t="str">
        <f>IF((VLOOKUP($A206,'[1]data aktuální'!$A$1:$DI$10000,33,0))=0,"",(VLOOKUP($A206,'[1]data aktuální'!$A$1:$DI$10000,33,0)))</f>
        <v/>
      </c>
      <c r="N206" s="40" t="str">
        <f>IF((VLOOKUP($A206,'[1]data aktuální'!$A$1:$DI$10000,34,0))=0,"",(VLOOKUP($A206,'[1]data aktuální'!$A$1:$DI$10000,34,0)))</f>
        <v/>
      </c>
      <c r="O206" s="40" t="str">
        <f>IF((VLOOKUP($A206,'[1]data aktuální'!$A$1:$DI$10000,35,0))=0,"",(VLOOKUP($A206,'[1]data aktuální'!$A$1:$DI$10000,35,0)))</f>
        <v/>
      </c>
      <c r="P206" s="40" t="str">
        <f>IF((VLOOKUP($A206,'[1]data aktuální'!$A$1:$DI$10000,37,0))=0,"",(VLOOKUP($A206,'[1]data aktuální'!$A$1:$DI$10000,37,0)))</f>
        <v/>
      </c>
      <c r="Q206" s="40" t="str">
        <f>IF((VLOOKUP($A206,'[1]data aktuální'!$A$1:$DI$10000,38,0))=0,"",(VLOOKUP($A206,'[1]data aktuální'!$A$1:$DI$10000,38,0)))</f>
        <v/>
      </c>
      <c r="R206" s="40" t="str">
        <f>IF((VLOOKUP($A206,'[1]data aktuální'!$A$1:$DI$10000,39,0))=0,"",(VLOOKUP($A206,'[1]data aktuální'!$A$1:$DI$10000,39,0)))</f>
        <v/>
      </c>
      <c r="S206" s="40" t="str">
        <f>IF((VLOOKUP($A206,'[1]data aktuální'!$A$1:$DI$10000,40,0))=0,"",(VLOOKUP($A206,'[1]data aktuální'!$A$1:$DI$10000,40,0)))</f>
        <v/>
      </c>
      <c r="T206" s="40" t="str">
        <f>IF((VLOOKUP($A206,'[1]data aktuální'!$A$1:$DI$10000,42,0))=0,"",(VLOOKUP($A206,'[1]data aktuální'!$A$1:$DI$10000,42,0)))</f>
        <v/>
      </c>
      <c r="U206" s="40" t="str">
        <f>IF((VLOOKUP($A206,'[1]data aktuální'!$A$1:$DI$10000,43,0))=0,"",(VLOOKUP($A206,'[1]data aktuální'!$A$1:$DI$10000,43,0)))</f>
        <v/>
      </c>
      <c r="V206" s="40" t="str">
        <f>IF((VLOOKUP($A206,'[1]data aktuální'!$A$1:$DI$10000,44,0))=0,"",(VLOOKUP($A206,'[1]data aktuální'!$A$1:$DI$10000,44,0)))</f>
        <v/>
      </c>
      <c r="W206" s="40" t="str">
        <f>IF((VLOOKUP($A206,'[1]data aktuální'!$A$1:$DI$10000,45,0))=0,"",(VLOOKUP($A206,'[1]data aktuální'!$A$1:$DI$10000,45,0)))</f>
        <v/>
      </c>
      <c r="X206" s="40" t="str">
        <f>IF((VLOOKUP($A206,'[1]data aktuální'!$A$1:$DI$10000,47,0))=0,"",(VLOOKUP($A206,'[1]data aktuální'!$A$1:$DI$10000,47,0)))</f>
        <v/>
      </c>
      <c r="Y206" s="40" t="str">
        <f>IF((VLOOKUP($A206,'[1]data aktuální'!$A$1:$DI$10000,48,0))=0,"",(VLOOKUP($A206,'[1]data aktuální'!$A$1:$DI$10000,48,0)))</f>
        <v/>
      </c>
      <c r="Z206" s="40" t="str">
        <f>IF((VLOOKUP($A206,'[1]data aktuální'!$A$1:$DI$10000,49,0))=0,"",(VLOOKUP($A206,'[1]data aktuální'!$A$1:$DI$10000,49,0)))</f>
        <v/>
      </c>
      <c r="AA206" s="40" t="str">
        <f>IF((VLOOKUP($A206,'[1]data aktuální'!$A$1:$DI$10000,50,0))=0,"",(VLOOKUP($A206,'[1]data aktuální'!$A$1:$DI$10000,50,0)))</f>
        <v/>
      </c>
      <c r="AB206" s="40" t="str">
        <f>IF((VLOOKUP($A206,'[1]data aktuální'!$A$1:$DI$10000,52,0))=0,"",(VLOOKUP($A206,'[1]data aktuální'!$A$1:$DI$10000,52,0)))</f>
        <v/>
      </c>
      <c r="AC206" s="40" t="str">
        <f>IF((VLOOKUP($A206,'[1]data aktuální'!$A$1:$DI$10000,53,0))=0,"",(VLOOKUP($A206,'[1]data aktuální'!$A$1:$DI$10000,53,0)))</f>
        <v/>
      </c>
      <c r="AD206" s="40" t="str">
        <f>IF((VLOOKUP($A206,'[1]data aktuální'!$A$1:$DI$10000,54,0))=0,"",(VLOOKUP($A206,'[1]data aktuální'!$A$1:$DI$10000,54,0)))</f>
        <v/>
      </c>
      <c r="AE206" s="40" t="str">
        <f>IF((VLOOKUP($A206,'[1]data aktuální'!$A$1:$DI$10000,55,0))=0,"",(VLOOKUP($A206,'[1]data aktuální'!$A$1:$DI$10000,55,0)))</f>
        <v/>
      </c>
      <c r="AF206" s="40" t="str">
        <f>IF((VLOOKUP($A206,'[1]data aktuální'!$A$1:$DI$10000,57,0))=0,"",(VLOOKUP($A206,'[1]data aktuální'!$A$1:$DI$10000,57,0)))</f>
        <v/>
      </c>
      <c r="AG206" s="40" t="str">
        <f>IF((VLOOKUP($A206,'[1]data aktuální'!$A$1:$DI$10000,58,0))=0,"",(VLOOKUP($A206,'[1]data aktuální'!$A$1:$DI$10000,58,0)))</f>
        <v/>
      </c>
      <c r="AH206" s="40" t="str">
        <f>IF((VLOOKUP($A206,'[1]data aktuální'!$A$1:$DI$10000,59,0))=0,"",(VLOOKUP($A206,'[1]data aktuální'!$A$1:$DI$10000,59,0)))</f>
        <v/>
      </c>
      <c r="AI206" s="40" t="str">
        <f>IF((VLOOKUP($A206,'[1]data aktuální'!$A$1:$DI$10000,60,0))=0,"",(VLOOKUP($A206,'[1]data aktuální'!$A$1:$DI$10000,60,0)))</f>
        <v/>
      </c>
      <c r="AJ206" s="40" t="str">
        <f>IF((VLOOKUP($A206,'[1]data aktuální'!$A$1:$DI$10000,62,0))=0,"",(VLOOKUP($A206,'[1]data aktuální'!$A$1:$DI$10000,62,0)))</f>
        <v/>
      </c>
      <c r="AK206" s="40" t="str">
        <f>IF((VLOOKUP($A206,'[1]data aktuální'!$A$1:$DI$10000,63,0))=0,"",(VLOOKUP($A206,'[1]data aktuální'!$A$1:$DI$10000,63,0)))</f>
        <v/>
      </c>
      <c r="AL206" s="40" t="str">
        <f>IF((VLOOKUP($A206,'[1]data aktuální'!$A$1:$DI$10000,64,0))=0,"",(VLOOKUP($A206,'[1]data aktuální'!$A$1:$DI$10000,64,0)))</f>
        <v/>
      </c>
      <c r="AM206" s="40" t="str">
        <f>IF((VLOOKUP($A206,'[1]data aktuální'!$A$1:$DI$10000,65,0))=0,"",(VLOOKUP($A206,'[1]data aktuální'!$A$1:$DI$10000,65,0)))</f>
        <v/>
      </c>
      <c r="AN206" s="38" t="str">
        <f>VLOOKUP(A206,'[1]data aktuální'!$A$2:$DI$10000,113,0)</f>
        <v>do 2,5 tis.m3</v>
      </c>
    </row>
    <row r="207" spans="1:40" x14ac:dyDescent="0.25">
      <c r="A207" s="74">
        <v>225</v>
      </c>
      <c r="B207" s="52" t="str">
        <f>(VLOOKUP($A207,'[1]data aktuální'!$A$1:$DI$10000,3,0))</f>
        <v>09774114</v>
      </c>
      <c r="C207" s="33" t="str">
        <f>(VLOOKUP($A207,'[1]data aktuální'!$A$1:$DI$10000,7,0))</f>
        <v>ALTA PP s.r.o.</v>
      </c>
      <c r="D207" s="33" t="str">
        <f>IF((VLOOKUP($A207,'[1]data aktuální'!$A$1:$DI$10000,14,0))=0,"",(VLOOKUP($A207,'[1]data aktuální'!$A$1:$DI$10000,14,0)))</f>
        <v/>
      </c>
      <c r="E207" s="34">
        <f>(VLOOKUP($A207,'[1]data aktuální'!$A$1:$DI$10000,22,0))</f>
        <v>1112.27</v>
      </c>
      <c r="F207" s="34">
        <f>(VLOOKUP($A207,'[1]data aktuální'!$A$1:$DI$10000,23,0))</f>
        <v>1334.5</v>
      </c>
      <c r="G207" s="34">
        <f>(VLOOKUP($A207,'[1]data aktuální'!$A$1:$DI$10000,24,0))</f>
        <v>715.59</v>
      </c>
      <c r="H207" s="35" t="str">
        <f>IF((VLOOKUP($A207,'[1]data aktuální'!$A$1:$DI$10000,27,0))=0,"",(VLOOKUP($A207,'[1]data aktuální'!$A$1:$DI$10000,27,0)))</f>
        <v/>
      </c>
      <c r="I207" s="35" t="str">
        <f>IF((VLOOKUP($A207,'[1]data aktuální'!$A$1:$DI$10000,28,0))=0,"",(VLOOKUP($A207,'[1]data aktuální'!$A$1:$DI$10000,28,0)))</f>
        <v/>
      </c>
      <c r="J207" s="35">
        <f>IF((VLOOKUP($A207,'[1]data aktuální'!$A$1:$DI$10000,29,0))=0,"",(VLOOKUP($A207,'[1]data aktuální'!$A$1:$DI$10000,29,0)))</f>
        <v>100</v>
      </c>
      <c r="K207" s="35" t="str">
        <f>IF((VLOOKUP($A207,'[1]data aktuální'!$A$1:$DI$10000,30,0))=0,"",(VLOOKUP($A207,'[1]data aktuální'!$A$1:$DI$10000,30,0)))</f>
        <v/>
      </c>
      <c r="L207" s="35" t="str">
        <f>IF((VLOOKUP($A207,'[1]data aktuální'!$A$1:$DI$10000,32,0))=0,"",(VLOOKUP($A207,'[1]data aktuální'!$A$1:$DI$10000,32,0)))</f>
        <v/>
      </c>
      <c r="M207" s="35" t="str">
        <f>IF((VLOOKUP($A207,'[1]data aktuální'!$A$1:$DI$10000,33,0))=0,"",(VLOOKUP($A207,'[1]data aktuální'!$A$1:$DI$10000,33,0)))</f>
        <v/>
      </c>
      <c r="N207" s="35" t="str">
        <f>IF((VLOOKUP($A207,'[1]data aktuální'!$A$1:$DI$10000,34,0))=0,"",(VLOOKUP($A207,'[1]data aktuální'!$A$1:$DI$10000,34,0)))</f>
        <v/>
      </c>
      <c r="O207" s="35" t="str">
        <f>IF((VLOOKUP($A207,'[1]data aktuální'!$A$1:$DI$10000,35,0))=0,"",(VLOOKUP($A207,'[1]data aktuální'!$A$1:$DI$10000,35,0)))</f>
        <v/>
      </c>
      <c r="P207" s="35" t="str">
        <f>IF((VLOOKUP($A207,'[1]data aktuální'!$A$1:$DI$10000,37,0))=0,"",(VLOOKUP($A207,'[1]data aktuální'!$A$1:$DI$10000,37,0)))</f>
        <v/>
      </c>
      <c r="Q207" s="35" t="str">
        <f>IF((VLOOKUP($A207,'[1]data aktuální'!$A$1:$DI$10000,38,0))=0,"",(VLOOKUP($A207,'[1]data aktuální'!$A$1:$DI$10000,38,0)))</f>
        <v/>
      </c>
      <c r="R207" s="35" t="str">
        <f>IF((VLOOKUP($A207,'[1]data aktuální'!$A$1:$DI$10000,39,0))=0,"",(VLOOKUP($A207,'[1]data aktuální'!$A$1:$DI$10000,39,0)))</f>
        <v/>
      </c>
      <c r="S207" s="35" t="str">
        <f>IF((VLOOKUP($A207,'[1]data aktuální'!$A$1:$DI$10000,40,0))=0,"",(VLOOKUP($A207,'[1]data aktuální'!$A$1:$DI$10000,40,0)))</f>
        <v/>
      </c>
      <c r="T207" s="35" t="str">
        <f>IF((VLOOKUP($A207,'[1]data aktuální'!$A$1:$DI$10000,42,0))=0,"",(VLOOKUP($A207,'[1]data aktuální'!$A$1:$DI$10000,42,0)))</f>
        <v/>
      </c>
      <c r="U207" s="35" t="str">
        <f>IF((VLOOKUP($A207,'[1]data aktuální'!$A$1:$DI$10000,43,0))=0,"",(VLOOKUP($A207,'[1]data aktuální'!$A$1:$DI$10000,43,0)))</f>
        <v/>
      </c>
      <c r="V207" s="35" t="str">
        <f>IF((VLOOKUP($A207,'[1]data aktuální'!$A$1:$DI$10000,44,0))=0,"",(VLOOKUP($A207,'[1]data aktuální'!$A$1:$DI$10000,44,0)))</f>
        <v/>
      </c>
      <c r="W207" s="35" t="str">
        <f>IF((VLOOKUP($A207,'[1]data aktuální'!$A$1:$DI$10000,45,0))=0,"",(VLOOKUP($A207,'[1]data aktuální'!$A$1:$DI$10000,45,0)))</f>
        <v/>
      </c>
      <c r="X207" s="35" t="str">
        <f>IF((VLOOKUP($A207,'[1]data aktuální'!$A$1:$DI$10000,47,0))=0,"",(VLOOKUP($A207,'[1]data aktuální'!$A$1:$DI$10000,47,0)))</f>
        <v/>
      </c>
      <c r="Y207" s="35" t="str">
        <f>IF((VLOOKUP($A207,'[1]data aktuální'!$A$1:$DI$10000,48,0))=0,"",(VLOOKUP($A207,'[1]data aktuální'!$A$1:$DI$10000,48,0)))</f>
        <v/>
      </c>
      <c r="Z207" s="35" t="str">
        <f>IF((VLOOKUP($A207,'[1]data aktuální'!$A$1:$DI$10000,49,0))=0,"",(VLOOKUP($A207,'[1]data aktuální'!$A$1:$DI$10000,49,0)))</f>
        <v/>
      </c>
      <c r="AA207" s="35" t="str">
        <f>IF((VLOOKUP($A207,'[1]data aktuální'!$A$1:$DI$10000,50,0))=0,"",(VLOOKUP($A207,'[1]data aktuální'!$A$1:$DI$10000,50,0)))</f>
        <v/>
      </c>
      <c r="AB207" s="35" t="str">
        <f>IF((VLOOKUP($A207,'[1]data aktuální'!$A$1:$DI$10000,52,0))=0,"",(VLOOKUP($A207,'[1]data aktuální'!$A$1:$DI$10000,52,0)))</f>
        <v/>
      </c>
      <c r="AC207" s="35" t="str">
        <f>IF((VLOOKUP($A207,'[1]data aktuální'!$A$1:$DI$10000,53,0))=0,"",(VLOOKUP($A207,'[1]data aktuální'!$A$1:$DI$10000,53,0)))</f>
        <v/>
      </c>
      <c r="AD207" s="35" t="str">
        <f>IF((VLOOKUP($A207,'[1]data aktuální'!$A$1:$DI$10000,54,0))=0,"",(VLOOKUP($A207,'[1]data aktuální'!$A$1:$DI$10000,54,0)))</f>
        <v/>
      </c>
      <c r="AE207" s="35" t="str">
        <f>IF((VLOOKUP($A207,'[1]data aktuální'!$A$1:$DI$10000,55,0))=0,"",(VLOOKUP($A207,'[1]data aktuální'!$A$1:$DI$10000,55,0)))</f>
        <v/>
      </c>
      <c r="AF207" s="35" t="str">
        <f>IF((VLOOKUP($A207,'[1]data aktuální'!$A$1:$DI$10000,57,0))=0,"",(VLOOKUP($A207,'[1]data aktuální'!$A$1:$DI$10000,57,0)))</f>
        <v/>
      </c>
      <c r="AG207" s="35" t="str">
        <f>IF((VLOOKUP($A207,'[1]data aktuální'!$A$1:$DI$10000,58,0))=0,"",(VLOOKUP($A207,'[1]data aktuální'!$A$1:$DI$10000,58,0)))</f>
        <v/>
      </c>
      <c r="AH207" s="35" t="str">
        <f>IF((VLOOKUP($A207,'[1]data aktuální'!$A$1:$DI$10000,59,0))=0,"",(VLOOKUP($A207,'[1]data aktuální'!$A$1:$DI$10000,59,0)))</f>
        <v/>
      </c>
      <c r="AI207" s="35" t="str">
        <f>IF((VLOOKUP($A207,'[1]data aktuální'!$A$1:$DI$10000,60,0))=0,"",(VLOOKUP($A207,'[1]data aktuální'!$A$1:$DI$10000,60,0)))</f>
        <v/>
      </c>
      <c r="AJ207" s="35" t="str">
        <f>IF((VLOOKUP($A207,'[1]data aktuální'!$A$1:$DI$10000,62,0))=0,"",(VLOOKUP($A207,'[1]data aktuální'!$A$1:$DI$10000,62,0)))</f>
        <v/>
      </c>
      <c r="AK207" s="35" t="str">
        <f>IF((VLOOKUP($A207,'[1]data aktuální'!$A$1:$DI$10000,63,0))=0,"",(VLOOKUP($A207,'[1]data aktuální'!$A$1:$DI$10000,63,0)))</f>
        <v/>
      </c>
      <c r="AL207" s="35" t="str">
        <f>IF((VLOOKUP($A207,'[1]data aktuální'!$A$1:$DI$10000,64,0))=0,"",(VLOOKUP($A207,'[1]data aktuální'!$A$1:$DI$10000,64,0)))</f>
        <v/>
      </c>
      <c r="AM207" s="35" t="str">
        <f>IF((VLOOKUP($A207,'[1]data aktuální'!$A$1:$DI$10000,65,0))=0,"",(VLOOKUP($A207,'[1]data aktuální'!$A$1:$DI$10000,65,0)))</f>
        <v/>
      </c>
      <c r="AN207" s="33" t="str">
        <f>VLOOKUP(A207,'[1]data aktuální'!$A$2:$DI$10000,113,0)</f>
        <v>do 2,5 tis.m3</v>
      </c>
    </row>
    <row r="208" spans="1:40" s="36" customFormat="1" x14ac:dyDescent="0.25">
      <c r="A208" s="36">
        <v>163</v>
      </c>
      <c r="B208" s="53" t="str">
        <f>(VLOOKUP($A208,'[1]data aktuální'!$A$1:$DI$10000,3,0))</f>
        <v>07984022</v>
      </c>
      <c r="C208" s="55" t="str">
        <f>(VLOOKUP($A208,'[1]data aktuální'!$A$1:$DI$10000,7,0))</f>
        <v>RUFALES s.r.o.</v>
      </c>
      <c r="D208" s="55" t="str">
        <f>IF((VLOOKUP($A208,'[1]data aktuální'!$A$1:$DI$10000,14,0))=0,"",(VLOOKUP($A208,'[1]data aktuální'!$A$1:$DI$10000,14,0)))</f>
        <v>Pila Slatina</v>
      </c>
      <c r="E208" s="57">
        <f>(VLOOKUP($A208,'[1]data aktuální'!$A$1:$DI$10000,22,0))</f>
        <v>1400</v>
      </c>
      <c r="F208" s="57">
        <f>(VLOOKUP($A208,'[1]data aktuální'!$A$1:$DI$10000,23,0))</f>
        <v>900</v>
      </c>
      <c r="G208" s="57">
        <f>(VLOOKUP($A208,'[1]data aktuální'!$A$1:$DI$10000,24,0))</f>
        <v>700</v>
      </c>
      <c r="H208" s="59">
        <f>IF((VLOOKUP($A208,'[1]data aktuální'!$A$1:$DI$10000,27,0))=0,"",(VLOOKUP($A208,'[1]data aktuální'!$A$1:$DI$10000,27,0)))</f>
        <v>45</v>
      </c>
      <c r="I208" s="59" t="str">
        <f>IF((VLOOKUP($A208,'[1]data aktuální'!$A$1:$DI$10000,28,0))=0,"",(VLOOKUP($A208,'[1]data aktuální'!$A$1:$DI$10000,28,0)))</f>
        <v/>
      </c>
      <c r="J208" s="59" t="str">
        <f>IF((VLOOKUP($A208,'[1]data aktuální'!$A$1:$DI$10000,29,0))=0,"",(VLOOKUP($A208,'[1]data aktuální'!$A$1:$DI$10000,29,0)))</f>
        <v/>
      </c>
      <c r="K208" s="59" t="str">
        <f>IF((VLOOKUP($A208,'[1]data aktuální'!$A$1:$DI$10000,30,0))=0,"",(VLOOKUP($A208,'[1]data aktuální'!$A$1:$DI$10000,30,0)))</f>
        <v/>
      </c>
      <c r="L208" s="59">
        <f>IF((VLOOKUP($A208,'[1]data aktuální'!$A$1:$DI$10000,32,0))=0,"",(VLOOKUP($A208,'[1]data aktuální'!$A$1:$DI$10000,32,0)))</f>
        <v>2</v>
      </c>
      <c r="M208" s="59" t="str">
        <f>IF((VLOOKUP($A208,'[1]data aktuální'!$A$1:$DI$10000,33,0))=0,"",(VLOOKUP($A208,'[1]data aktuální'!$A$1:$DI$10000,33,0)))</f>
        <v/>
      </c>
      <c r="N208" s="59" t="str">
        <f>IF((VLOOKUP($A208,'[1]data aktuální'!$A$1:$DI$10000,34,0))=0,"",(VLOOKUP($A208,'[1]data aktuální'!$A$1:$DI$10000,34,0)))</f>
        <v/>
      </c>
      <c r="O208" s="59" t="str">
        <f>IF((VLOOKUP($A208,'[1]data aktuální'!$A$1:$DI$10000,35,0))=0,"",(VLOOKUP($A208,'[1]data aktuální'!$A$1:$DI$10000,35,0)))</f>
        <v/>
      </c>
      <c r="P208" s="59">
        <f>IF((VLOOKUP($A208,'[1]data aktuální'!$A$1:$DI$10000,37,0))=0,"",(VLOOKUP($A208,'[1]data aktuální'!$A$1:$DI$10000,37,0)))</f>
        <v>2</v>
      </c>
      <c r="Q208" s="59" t="str">
        <f>IF((VLOOKUP($A208,'[1]data aktuální'!$A$1:$DI$10000,38,0))=0,"",(VLOOKUP($A208,'[1]data aktuální'!$A$1:$DI$10000,38,0)))</f>
        <v/>
      </c>
      <c r="R208" s="59" t="str">
        <f>IF((VLOOKUP($A208,'[1]data aktuální'!$A$1:$DI$10000,39,0))=0,"",(VLOOKUP($A208,'[1]data aktuální'!$A$1:$DI$10000,39,0)))</f>
        <v/>
      </c>
      <c r="S208" s="59" t="str">
        <f>IF((VLOOKUP($A208,'[1]data aktuální'!$A$1:$DI$10000,40,0))=0,"",(VLOOKUP($A208,'[1]data aktuální'!$A$1:$DI$10000,40,0)))</f>
        <v/>
      </c>
      <c r="T208" s="59">
        <f>IF((VLOOKUP($A208,'[1]data aktuální'!$A$1:$DI$10000,42,0))=0,"",(VLOOKUP($A208,'[1]data aktuální'!$A$1:$DI$10000,42,0)))</f>
        <v>1</v>
      </c>
      <c r="U208" s="59" t="str">
        <f>IF((VLOOKUP($A208,'[1]data aktuální'!$A$1:$DI$10000,43,0))=0,"",(VLOOKUP($A208,'[1]data aktuální'!$A$1:$DI$10000,43,0)))</f>
        <v/>
      </c>
      <c r="V208" s="59" t="str">
        <f>IF((VLOOKUP($A208,'[1]data aktuální'!$A$1:$DI$10000,44,0))=0,"",(VLOOKUP($A208,'[1]data aktuální'!$A$1:$DI$10000,44,0)))</f>
        <v/>
      </c>
      <c r="W208" s="59" t="str">
        <f>IF((VLOOKUP($A208,'[1]data aktuální'!$A$1:$DI$10000,45,0))=0,"",(VLOOKUP($A208,'[1]data aktuální'!$A$1:$DI$10000,45,0)))</f>
        <v/>
      </c>
      <c r="X208" s="59">
        <f>IF((VLOOKUP($A208,'[1]data aktuální'!$A$1:$DI$10000,47,0))=0,"",(VLOOKUP($A208,'[1]data aktuální'!$A$1:$DI$10000,47,0)))</f>
        <v>40</v>
      </c>
      <c r="Y208" s="59" t="str">
        <f>IF((VLOOKUP($A208,'[1]data aktuální'!$A$1:$DI$10000,48,0))=0,"",(VLOOKUP($A208,'[1]data aktuální'!$A$1:$DI$10000,48,0)))</f>
        <v/>
      </c>
      <c r="Z208" s="59" t="str">
        <f>IF((VLOOKUP($A208,'[1]data aktuální'!$A$1:$DI$10000,49,0))=0,"",(VLOOKUP($A208,'[1]data aktuální'!$A$1:$DI$10000,49,0)))</f>
        <v/>
      </c>
      <c r="AA208" s="59" t="str">
        <f>IF((VLOOKUP($A208,'[1]data aktuální'!$A$1:$DI$10000,50,0))=0,"",(VLOOKUP($A208,'[1]data aktuální'!$A$1:$DI$10000,50,0)))</f>
        <v/>
      </c>
      <c r="AB208" s="59" t="str">
        <f>IF((VLOOKUP($A208,'[1]data aktuální'!$A$1:$DI$10000,52,0))=0,"",(VLOOKUP($A208,'[1]data aktuální'!$A$1:$DI$10000,52,0)))</f>
        <v/>
      </c>
      <c r="AC208" s="59" t="str">
        <f>IF((VLOOKUP($A208,'[1]data aktuální'!$A$1:$DI$10000,53,0))=0,"",(VLOOKUP($A208,'[1]data aktuální'!$A$1:$DI$10000,53,0)))</f>
        <v/>
      </c>
      <c r="AD208" s="59" t="str">
        <f>IF((VLOOKUP($A208,'[1]data aktuální'!$A$1:$DI$10000,54,0))=0,"",(VLOOKUP($A208,'[1]data aktuální'!$A$1:$DI$10000,54,0)))</f>
        <v/>
      </c>
      <c r="AE208" s="59" t="str">
        <f>IF((VLOOKUP($A208,'[1]data aktuální'!$A$1:$DI$10000,55,0))=0,"",(VLOOKUP($A208,'[1]data aktuální'!$A$1:$DI$10000,55,0)))</f>
        <v/>
      </c>
      <c r="AF208" s="59" t="str">
        <f>IF((VLOOKUP($A208,'[1]data aktuální'!$A$1:$DI$10000,57,0))=0,"",(VLOOKUP($A208,'[1]data aktuální'!$A$1:$DI$10000,57,0)))</f>
        <v/>
      </c>
      <c r="AG208" s="59" t="str">
        <f>IF((VLOOKUP($A208,'[1]data aktuální'!$A$1:$DI$10000,58,0))=0,"",(VLOOKUP($A208,'[1]data aktuální'!$A$1:$DI$10000,58,0)))</f>
        <v/>
      </c>
      <c r="AH208" s="59" t="str">
        <f>IF((VLOOKUP($A208,'[1]data aktuální'!$A$1:$DI$10000,59,0))=0,"",(VLOOKUP($A208,'[1]data aktuální'!$A$1:$DI$10000,59,0)))</f>
        <v/>
      </c>
      <c r="AI208" s="59" t="str">
        <f>IF((VLOOKUP($A208,'[1]data aktuální'!$A$1:$DI$10000,60,0))=0,"",(VLOOKUP($A208,'[1]data aktuální'!$A$1:$DI$10000,60,0)))</f>
        <v/>
      </c>
      <c r="AJ208" s="59">
        <f>IF((VLOOKUP($A208,'[1]data aktuální'!$A$1:$DI$10000,62,0))=0,"",(VLOOKUP($A208,'[1]data aktuální'!$A$1:$DI$10000,62,0)))</f>
        <v>10</v>
      </c>
      <c r="AK208" s="59" t="str">
        <f>IF((VLOOKUP($A208,'[1]data aktuální'!$A$1:$DI$10000,63,0))=0,"",(VLOOKUP($A208,'[1]data aktuální'!$A$1:$DI$10000,63,0)))</f>
        <v/>
      </c>
      <c r="AL208" s="59" t="str">
        <f>IF((VLOOKUP($A208,'[1]data aktuální'!$A$1:$DI$10000,64,0))=0,"",(VLOOKUP($A208,'[1]data aktuální'!$A$1:$DI$10000,64,0)))</f>
        <v/>
      </c>
      <c r="AM208" s="59" t="str">
        <f>IF((VLOOKUP($A208,'[1]data aktuální'!$A$1:$DI$10000,65,0))=0,"",(VLOOKUP($A208,'[1]data aktuální'!$A$1:$DI$10000,65,0)))</f>
        <v/>
      </c>
      <c r="AN208" s="55" t="str">
        <f>VLOOKUP(A208,'[1]data aktuální'!$A$2:$DI$10000,113,0)</f>
        <v>do 2,5 tis.m3</v>
      </c>
    </row>
    <row r="209" spans="1:40" x14ac:dyDescent="0.25">
      <c r="A209" s="74">
        <v>661</v>
      </c>
      <c r="B209" s="54" t="str">
        <f>(VLOOKUP($A209,'[1]data aktuální'!$A$1:$DI$10000,3,0))</f>
        <v>63892596</v>
      </c>
      <c r="C209" s="56" t="str">
        <f>(VLOOKUP($A209,'[1]data aktuální'!$A$1:$DI$10000,7,0))</f>
        <v>Sankot Jiří</v>
      </c>
      <c r="D209" s="56" t="str">
        <f>IF((VLOOKUP($A209,'[1]data aktuální'!$A$1:$DI$10000,14,0))=0,"",(VLOOKUP($A209,'[1]data aktuální'!$A$1:$DI$10000,14,0)))</f>
        <v/>
      </c>
      <c r="E209" s="58">
        <f>(VLOOKUP($A209,'[1]data aktuální'!$A$1:$DI$10000,22,0))</f>
        <v>900</v>
      </c>
      <c r="F209" s="58">
        <f>(VLOOKUP($A209,'[1]data aktuální'!$A$1:$DI$10000,23,0))</f>
        <v>900</v>
      </c>
      <c r="G209" s="58">
        <f>(VLOOKUP($A209,'[1]data aktuální'!$A$1:$DI$10000,24,0))</f>
        <v>700</v>
      </c>
      <c r="H209" s="60">
        <f>IF((VLOOKUP($A209,'[1]data aktuální'!$A$1:$DI$10000,27,0))=0,"",(VLOOKUP($A209,'[1]data aktuální'!$A$1:$DI$10000,27,0)))</f>
        <v>68</v>
      </c>
      <c r="I209" s="60">
        <f>IF((VLOOKUP($A209,'[1]data aktuální'!$A$1:$DI$10000,28,0))=0,"",(VLOOKUP($A209,'[1]data aktuální'!$A$1:$DI$10000,28,0)))</f>
        <v>10</v>
      </c>
      <c r="J209" s="60" t="str">
        <f>IF((VLOOKUP($A209,'[1]data aktuální'!$A$1:$DI$10000,29,0))=0,"",(VLOOKUP($A209,'[1]data aktuální'!$A$1:$DI$10000,29,0)))</f>
        <v/>
      </c>
      <c r="K209" s="60" t="str">
        <f>IF((VLOOKUP($A209,'[1]data aktuální'!$A$1:$DI$10000,30,0))=0,"",(VLOOKUP($A209,'[1]data aktuální'!$A$1:$DI$10000,30,0)))</f>
        <v/>
      </c>
      <c r="L209" s="60">
        <f>IF((VLOOKUP($A209,'[1]data aktuální'!$A$1:$DI$10000,32,0))=0,"",(VLOOKUP($A209,'[1]data aktuální'!$A$1:$DI$10000,32,0)))</f>
        <v>2</v>
      </c>
      <c r="M209" s="60">
        <f>IF((VLOOKUP($A209,'[1]data aktuální'!$A$1:$DI$10000,33,0))=0,"",(VLOOKUP($A209,'[1]data aktuální'!$A$1:$DI$10000,33,0)))</f>
        <v>3</v>
      </c>
      <c r="N209" s="60" t="str">
        <f>IF((VLOOKUP($A209,'[1]data aktuální'!$A$1:$DI$10000,34,0))=0,"",(VLOOKUP($A209,'[1]data aktuální'!$A$1:$DI$10000,34,0)))</f>
        <v/>
      </c>
      <c r="O209" s="60" t="str">
        <f>IF((VLOOKUP($A209,'[1]data aktuální'!$A$1:$DI$10000,35,0))=0,"",(VLOOKUP($A209,'[1]data aktuální'!$A$1:$DI$10000,35,0)))</f>
        <v/>
      </c>
      <c r="P209" s="60">
        <f>IF((VLOOKUP($A209,'[1]data aktuální'!$A$1:$DI$10000,37,0))=0,"",(VLOOKUP($A209,'[1]data aktuální'!$A$1:$DI$10000,37,0)))</f>
        <v>2</v>
      </c>
      <c r="Q209" s="60">
        <f>IF((VLOOKUP($A209,'[1]data aktuální'!$A$1:$DI$10000,38,0))=0,"",(VLOOKUP($A209,'[1]data aktuální'!$A$1:$DI$10000,38,0)))</f>
        <v>8</v>
      </c>
      <c r="R209" s="60" t="str">
        <f>IF((VLOOKUP($A209,'[1]data aktuální'!$A$1:$DI$10000,39,0))=0,"",(VLOOKUP($A209,'[1]data aktuální'!$A$1:$DI$10000,39,0)))</f>
        <v/>
      </c>
      <c r="S209" s="60" t="str">
        <f>IF((VLOOKUP($A209,'[1]data aktuální'!$A$1:$DI$10000,40,0))=0,"",(VLOOKUP($A209,'[1]data aktuální'!$A$1:$DI$10000,40,0)))</f>
        <v/>
      </c>
      <c r="T209" s="60">
        <f>IF((VLOOKUP($A209,'[1]data aktuální'!$A$1:$DI$10000,42,0))=0,"",(VLOOKUP($A209,'[1]data aktuální'!$A$1:$DI$10000,42,0)))</f>
        <v>1</v>
      </c>
      <c r="U209" s="60">
        <f>IF((VLOOKUP($A209,'[1]data aktuální'!$A$1:$DI$10000,43,0))=0,"",(VLOOKUP($A209,'[1]data aktuální'!$A$1:$DI$10000,43,0)))</f>
        <v>1</v>
      </c>
      <c r="V209" s="60" t="str">
        <f>IF((VLOOKUP($A209,'[1]data aktuální'!$A$1:$DI$10000,44,0))=0,"",(VLOOKUP($A209,'[1]data aktuální'!$A$1:$DI$10000,44,0)))</f>
        <v/>
      </c>
      <c r="W209" s="60" t="str">
        <f>IF((VLOOKUP($A209,'[1]data aktuální'!$A$1:$DI$10000,45,0))=0,"",(VLOOKUP($A209,'[1]data aktuální'!$A$1:$DI$10000,45,0)))</f>
        <v/>
      </c>
      <c r="X209" s="60">
        <f>IF((VLOOKUP($A209,'[1]data aktuální'!$A$1:$DI$10000,47,0))=0,"",(VLOOKUP($A209,'[1]data aktuální'!$A$1:$DI$10000,47,0)))</f>
        <v>1</v>
      </c>
      <c r="Y209" s="60">
        <f>IF((VLOOKUP($A209,'[1]data aktuální'!$A$1:$DI$10000,48,0))=0,"",(VLOOKUP($A209,'[1]data aktuální'!$A$1:$DI$10000,48,0)))</f>
        <v>1</v>
      </c>
      <c r="Z209" s="60" t="str">
        <f>IF((VLOOKUP($A209,'[1]data aktuální'!$A$1:$DI$10000,49,0))=0,"",(VLOOKUP($A209,'[1]data aktuální'!$A$1:$DI$10000,49,0)))</f>
        <v/>
      </c>
      <c r="AA209" s="60" t="str">
        <f>IF((VLOOKUP($A209,'[1]data aktuální'!$A$1:$DI$10000,50,0))=0,"",(VLOOKUP($A209,'[1]data aktuální'!$A$1:$DI$10000,50,0)))</f>
        <v/>
      </c>
      <c r="AB209" s="60" t="str">
        <f>IF((VLOOKUP($A209,'[1]data aktuální'!$A$1:$DI$10000,52,0))=0,"",(VLOOKUP($A209,'[1]data aktuální'!$A$1:$DI$10000,52,0)))</f>
        <v/>
      </c>
      <c r="AC209" s="60" t="str">
        <f>IF((VLOOKUP($A209,'[1]data aktuální'!$A$1:$DI$10000,53,0))=0,"",(VLOOKUP($A209,'[1]data aktuální'!$A$1:$DI$10000,53,0)))</f>
        <v/>
      </c>
      <c r="AD209" s="60" t="str">
        <f>IF((VLOOKUP($A209,'[1]data aktuální'!$A$1:$DI$10000,54,0))=0,"",(VLOOKUP($A209,'[1]data aktuální'!$A$1:$DI$10000,54,0)))</f>
        <v/>
      </c>
      <c r="AE209" s="60" t="str">
        <f>IF((VLOOKUP($A209,'[1]data aktuální'!$A$1:$DI$10000,55,0))=0,"",(VLOOKUP($A209,'[1]data aktuální'!$A$1:$DI$10000,55,0)))</f>
        <v/>
      </c>
      <c r="AF209" s="60">
        <f>IF((VLOOKUP($A209,'[1]data aktuální'!$A$1:$DI$10000,57,0))=0,"",(VLOOKUP($A209,'[1]data aktuální'!$A$1:$DI$10000,57,0)))</f>
        <v>1</v>
      </c>
      <c r="AG209" s="60" t="str">
        <f>IF((VLOOKUP($A209,'[1]data aktuální'!$A$1:$DI$10000,58,0))=0,"",(VLOOKUP($A209,'[1]data aktuální'!$A$1:$DI$10000,58,0)))</f>
        <v/>
      </c>
      <c r="AH209" s="60" t="str">
        <f>IF((VLOOKUP($A209,'[1]data aktuální'!$A$1:$DI$10000,59,0))=0,"",(VLOOKUP($A209,'[1]data aktuální'!$A$1:$DI$10000,59,0)))</f>
        <v/>
      </c>
      <c r="AI209" s="60" t="str">
        <f>IF((VLOOKUP($A209,'[1]data aktuální'!$A$1:$DI$10000,60,0))=0,"",(VLOOKUP($A209,'[1]data aktuální'!$A$1:$DI$10000,60,0)))</f>
        <v/>
      </c>
      <c r="AJ209" s="60">
        <f>IF((VLOOKUP($A209,'[1]data aktuální'!$A$1:$DI$10000,62,0))=0,"",(VLOOKUP($A209,'[1]data aktuální'!$A$1:$DI$10000,62,0)))</f>
        <v>1</v>
      </c>
      <c r="AK209" s="60">
        <f>IF((VLOOKUP($A209,'[1]data aktuální'!$A$1:$DI$10000,63,0))=0,"",(VLOOKUP($A209,'[1]data aktuální'!$A$1:$DI$10000,63,0)))</f>
        <v>1</v>
      </c>
      <c r="AL209" s="60" t="str">
        <f>IF((VLOOKUP($A209,'[1]data aktuální'!$A$1:$DI$10000,64,0))=0,"",(VLOOKUP($A209,'[1]data aktuální'!$A$1:$DI$10000,64,0)))</f>
        <v/>
      </c>
      <c r="AM209" s="60" t="str">
        <f>IF((VLOOKUP($A209,'[1]data aktuální'!$A$1:$DI$10000,65,0))=0,"",(VLOOKUP($A209,'[1]data aktuální'!$A$1:$DI$10000,65,0)))</f>
        <v/>
      </c>
      <c r="AN209" s="56" t="str">
        <f>VLOOKUP(A209,'[1]data aktuální'!$A$2:$DI$10000,113,0)</f>
        <v>do 2,5 tis.m3</v>
      </c>
    </row>
    <row r="210" spans="1:40" s="36" customFormat="1" x14ac:dyDescent="0.25">
      <c r="A210" s="36">
        <v>141</v>
      </c>
      <c r="B210" s="53" t="str">
        <f>(VLOOKUP($A210,'[1]data aktuální'!$A$1:$DI$10000,3,0))</f>
        <v>63541301</v>
      </c>
      <c r="C210" s="55" t="str">
        <f>(VLOOKUP($A210,'[1]data aktuální'!$A$1:$DI$10000,7,0))</f>
        <v>Pavel Mann</v>
      </c>
      <c r="D210" s="55" t="str">
        <f>IF((VLOOKUP($A210,'[1]data aktuální'!$A$1:$DI$10000,14,0))=0,"",(VLOOKUP($A210,'[1]data aktuální'!$A$1:$DI$10000,14,0)))</f>
        <v>Stodská pila</v>
      </c>
      <c r="E210" s="57">
        <f>(VLOOKUP($A210,'[1]data aktuální'!$A$1:$DI$10000,22,0))</f>
        <v>810</v>
      </c>
      <c r="F210" s="57">
        <f>(VLOOKUP($A210,'[1]data aktuální'!$A$1:$DI$10000,23,0))</f>
        <v>740</v>
      </c>
      <c r="G210" s="57">
        <f>(VLOOKUP($A210,'[1]data aktuální'!$A$1:$DI$10000,24,0))</f>
        <v>655</v>
      </c>
      <c r="H210" s="59">
        <f>IF((VLOOKUP($A210,'[1]data aktuální'!$A$1:$DI$10000,27,0))=0,"",(VLOOKUP($A210,'[1]data aktuální'!$A$1:$DI$10000,27,0)))</f>
        <v>31</v>
      </c>
      <c r="I210" s="59" t="str">
        <f>IF((VLOOKUP($A210,'[1]data aktuální'!$A$1:$DI$10000,28,0))=0,"",(VLOOKUP($A210,'[1]data aktuální'!$A$1:$DI$10000,28,0)))</f>
        <v/>
      </c>
      <c r="J210" s="59">
        <f>IF((VLOOKUP($A210,'[1]data aktuální'!$A$1:$DI$10000,29,0))=0,"",(VLOOKUP($A210,'[1]data aktuální'!$A$1:$DI$10000,29,0)))</f>
        <v>64</v>
      </c>
      <c r="K210" s="59" t="str">
        <f>IF((VLOOKUP($A210,'[1]data aktuální'!$A$1:$DI$10000,30,0))=0,"",(VLOOKUP($A210,'[1]data aktuální'!$A$1:$DI$10000,30,0)))</f>
        <v/>
      </c>
      <c r="L210" s="59">
        <f>IF((VLOOKUP($A210,'[1]data aktuální'!$A$1:$DI$10000,32,0))=0,"",(VLOOKUP($A210,'[1]data aktuální'!$A$1:$DI$10000,32,0)))</f>
        <v>5</v>
      </c>
      <c r="M210" s="59" t="str">
        <f>IF((VLOOKUP($A210,'[1]data aktuální'!$A$1:$DI$10000,33,0))=0,"",(VLOOKUP($A210,'[1]data aktuální'!$A$1:$DI$10000,33,0)))</f>
        <v/>
      </c>
      <c r="N210" s="59" t="str">
        <f>IF((VLOOKUP($A210,'[1]data aktuální'!$A$1:$DI$10000,34,0))=0,"",(VLOOKUP($A210,'[1]data aktuální'!$A$1:$DI$10000,34,0)))</f>
        <v/>
      </c>
      <c r="O210" s="59" t="str">
        <f>IF((VLOOKUP($A210,'[1]data aktuální'!$A$1:$DI$10000,35,0))=0,"",(VLOOKUP($A210,'[1]data aktuální'!$A$1:$DI$10000,35,0)))</f>
        <v/>
      </c>
      <c r="P210" s="59" t="str">
        <f>IF((VLOOKUP($A210,'[1]data aktuální'!$A$1:$DI$10000,37,0))=0,"",(VLOOKUP($A210,'[1]data aktuální'!$A$1:$DI$10000,37,0)))</f>
        <v/>
      </c>
      <c r="Q210" s="59" t="str">
        <f>IF((VLOOKUP($A210,'[1]data aktuální'!$A$1:$DI$10000,38,0))=0,"",(VLOOKUP($A210,'[1]data aktuální'!$A$1:$DI$10000,38,0)))</f>
        <v/>
      </c>
      <c r="R210" s="59" t="str">
        <f>IF((VLOOKUP($A210,'[1]data aktuální'!$A$1:$DI$10000,39,0))=0,"",(VLOOKUP($A210,'[1]data aktuální'!$A$1:$DI$10000,39,0)))</f>
        <v/>
      </c>
      <c r="S210" s="59" t="str">
        <f>IF((VLOOKUP($A210,'[1]data aktuální'!$A$1:$DI$10000,40,0))=0,"",(VLOOKUP($A210,'[1]data aktuální'!$A$1:$DI$10000,40,0)))</f>
        <v/>
      </c>
      <c r="T210" s="59" t="str">
        <f>IF((VLOOKUP($A210,'[1]data aktuální'!$A$1:$DI$10000,42,0))=0,"",(VLOOKUP($A210,'[1]data aktuální'!$A$1:$DI$10000,42,0)))</f>
        <v/>
      </c>
      <c r="U210" s="59" t="str">
        <f>IF((VLOOKUP($A210,'[1]data aktuální'!$A$1:$DI$10000,43,0))=0,"",(VLOOKUP($A210,'[1]data aktuální'!$A$1:$DI$10000,43,0)))</f>
        <v/>
      </c>
      <c r="V210" s="59" t="str">
        <f>IF((VLOOKUP($A210,'[1]data aktuální'!$A$1:$DI$10000,44,0))=0,"",(VLOOKUP($A210,'[1]data aktuální'!$A$1:$DI$10000,44,0)))</f>
        <v/>
      </c>
      <c r="W210" s="59" t="str">
        <f>IF((VLOOKUP($A210,'[1]data aktuální'!$A$1:$DI$10000,45,0))=0,"",(VLOOKUP($A210,'[1]data aktuální'!$A$1:$DI$10000,45,0)))</f>
        <v/>
      </c>
      <c r="X210" s="59" t="str">
        <f>IF((VLOOKUP($A210,'[1]data aktuální'!$A$1:$DI$10000,47,0))=0,"",(VLOOKUP($A210,'[1]data aktuální'!$A$1:$DI$10000,47,0)))</f>
        <v/>
      </c>
      <c r="Y210" s="59" t="str">
        <f>IF((VLOOKUP($A210,'[1]data aktuální'!$A$1:$DI$10000,48,0))=0,"",(VLOOKUP($A210,'[1]data aktuální'!$A$1:$DI$10000,48,0)))</f>
        <v/>
      </c>
      <c r="Z210" s="59" t="str">
        <f>IF((VLOOKUP($A210,'[1]data aktuální'!$A$1:$DI$10000,49,0))=0,"",(VLOOKUP($A210,'[1]data aktuální'!$A$1:$DI$10000,49,0)))</f>
        <v/>
      </c>
      <c r="AA210" s="59" t="str">
        <f>IF((VLOOKUP($A210,'[1]data aktuální'!$A$1:$DI$10000,50,0))=0,"",(VLOOKUP($A210,'[1]data aktuální'!$A$1:$DI$10000,50,0)))</f>
        <v/>
      </c>
      <c r="AB210" s="59" t="str">
        <f>IF((VLOOKUP($A210,'[1]data aktuální'!$A$1:$DI$10000,52,0))=0,"",(VLOOKUP($A210,'[1]data aktuální'!$A$1:$DI$10000,52,0)))</f>
        <v/>
      </c>
      <c r="AC210" s="59" t="str">
        <f>IF((VLOOKUP($A210,'[1]data aktuální'!$A$1:$DI$10000,53,0))=0,"",(VLOOKUP($A210,'[1]data aktuální'!$A$1:$DI$10000,53,0)))</f>
        <v/>
      </c>
      <c r="AD210" s="59" t="str">
        <f>IF((VLOOKUP($A210,'[1]data aktuální'!$A$1:$DI$10000,54,0))=0,"",(VLOOKUP($A210,'[1]data aktuální'!$A$1:$DI$10000,54,0)))</f>
        <v/>
      </c>
      <c r="AE210" s="59" t="str">
        <f>IF((VLOOKUP($A210,'[1]data aktuální'!$A$1:$DI$10000,55,0))=0,"",(VLOOKUP($A210,'[1]data aktuální'!$A$1:$DI$10000,55,0)))</f>
        <v/>
      </c>
      <c r="AF210" s="59" t="str">
        <f>IF((VLOOKUP($A210,'[1]data aktuální'!$A$1:$DI$10000,57,0))=0,"",(VLOOKUP($A210,'[1]data aktuální'!$A$1:$DI$10000,57,0)))</f>
        <v/>
      </c>
      <c r="AG210" s="59" t="str">
        <f>IF((VLOOKUP($A210,'[1]data aktuální'!$A$1:$DI$10000,58,0))=0,"",(VLOOKUP($A210,'[1]data aktuální'!$A$1:$DI$10000,58,0)))</f>
        <v/>
      </c>
      <c r="AH210" s="59" t="str">
        <f>IF((VLOOKUP($A210,'[1]data aktuální'!$A$1:$DI$10000,59,0))=0,"",(VLOOKUP($A210,'[1]data aktuální'!$A$1:$DI$10000,59,0)))</f>
        <v/>
      </c>
      <c r="AI210" s="59" t="str">
        <f>IF((VLOOKUP($A210,'[1]data aktuální'!$A$1:$DI$10000,60,0))=0,"",(VLOOKUP($A210,'[1]data aktuální'!$A$1:$DI$10000,60,0)))</f>
        <v/>
      </c>
      <c r="AJ210" s="59" t="str">
        <f>IF((VLOOKUP($A210,'[1]data aktuální'!$A$1:$DI$10000,62,0))=0,"",(VLOOKUP($A210,'[1]data aktuální'!$A$1:$DI$10000,62,0)))</f>
        <v/>
      </c>
      <c r="AK210" s="59" t="str">
        <f>IF((VLOOKUP($A210,'[1]data aktuální'!$A$1:$DI$10000,63,0))=0,"",(VLOOKUP($A210,'[1]data aktuální'!$A$1:$DI$10000,63,0)))</f>
        <v/>
      </c>
      <c r="AL210" s="59" t="str">
        <f>IF((VLOOKUP($A210,'[1]data aktuální'!$A$1:$DI$10000,64,0))=0,"",(VLOOKUP($A210,'[1]data aktuální'!$A$1:$DI$10000,64,0)))</f>
        <v/>
      </c>
      <c r="AM210" s="59" t="str">
        <f>IF((VLOOKUP($A210,'[1]data aktuální'!$A$1:$DI$10000,65,0))=0,"",(VLOOKUP($A210,'[1]data aktuální'!$A$1:$DI$10000,65,0)))</f>
        <v/>
      </c>
      <c r="AN210" s="55" t="str">
        <f>VLOOKUP(A210,'[1]data aktuální'!$A$2:$DI$10000,113,0)</f>
        <v>do 2,5 tis.m3</v>
      </c>
    </row>
    <row r="211" spans="1:40" x14ac:dyDescent="0.25">
      <c r="A211" s="74">
        <v>342</v>
      </c>
      <c r="B211" s="54" t="str">
        <f>(VLOOKUP($A211,'[1]data aktuální'!$A$1:$DI$10000,3,0))</f>
        <v>47672650</v>
      </c>
      <c r="C211" s="56" t="str">
        <f>(VLOOKUP($A211,'[1]data aktuální'!$A$1:$DI$10000,7,0))</f>
        <v>Zemědělské obchodní družstvo Rožnovsko</v>
      </c>
      <c r="D211" s="56" t="str">
        <f>IF((VLOOKUP($A211,'[1]data aktuální'!$A$1:$DI$10000,14,0))=0,"",(VLOOKUP($A211,'[1]data aktuální'!$A$1:$DI$10000,14,0)))</f>
        <v/>
      </c>
      <c r="E211" s="58">
        <f>(VLOOKUP($A211,'[1]data aktuální'!$A$1:$DI$10000,22,0))</f>
        <v>1438</v>
      </c>
      <c r="F211" s="58">
        <f>(VLOOKUP($A211,'[1]data aktuální'!$A$1:$DI$10000,23,0))</f>
        <v>847</v>
      </c>
      <c r="G211" s="58">
        <f>(VLOOKUP($A211,'[1]data aktuální'!$A$1:$DI$10000,24,0))</f>
        <v>646</v>
      </c>
      <c r="H211" s="60">
        <f>IF((VLOOKUP($A211,'[1]data aktuální'!$A$1:$DI$10000,27,0))=0,"",(VLOOKUP($A211,'[1]data aktuální'!$A$1:$DI$10000,27,0)))</f>
        <v>40</v>
      </c>
      <c r="I211" s="60">
        <f>IF((VLOOKUP($A211,'[1]data aktuální'!$A$1:$DI$10000,28,0))=0,"",(VLOOKUP($A211,'[1]data aktuální'!$A$1:$DI$10000,28,0)))</f>
        <v>10</v>
      </c>
      <c r="J211" s="60">
        <f>IF((VLOOKUP($A211,'[1]data aktuální'!$A$1:$DI$10000,29,0))=0,"",(VLOOKUP($A211,'[1]data aktuální'!$A$1:$DI$10000,29,0)))</f>
        <v>30</v>
      </c>
      <c r="K211" s="60">
        <f>IF((VLOOKUP($A211,'[1]data aktuální'!$A$1:$DI$10000,30,0))=0,"",(VLOOKUP($A211,'[1]data aktuální'!$A$1:$DI$10000,30,0)))</f>
        <v>10</v>
      </c>
      <c r="L211" s="60" t="str">
        <f>IF((VLOOKUP($A211,'[1]data aktuální'!$A$1:$DI$10000,32,0))=0,"",(VLOOKUP($A211,'[1]data aktuální'!$A$1:$DI$10000,32,0)))</f>
        <v/>
      </c>
      <c r="M211" s="60" t="str">
        <f>IF((VLOOKUP($A211,'[1]data aktuální'!$A$1:$DI$10000,33,0))=0,"",(VLOOKUP($A211,'[1]data aktuální'!$A$1:$DI$10000,33,0)))</f>
        <v/>
      </c>
      <c r="N211" s="60" t="str">
        <f>IF((VLOOKUP($A211,'[1]data aktuální'!$A$1:$DI$10000,34,0))=0,"",(VLOOKUP($A211,'[1]data aktuální'!$A$1:$DI$10000,34,0)))</f>
        <v/>
      </c>
      <c r="O211" s="60" t="str">
        <f>IF((VLOOKUP($A211,'[1]data aktuální'!$A$1:$DI$10000,35,0))=0,"",(VLOOKUP($A211,'[1]data aktuální'!$A$1:$DI$10000,35,0)))</f>
        <v/>
      </c>
      <c r="P211" s="60">
        <f>IF((VLOOKUP($A211,'[1]data aktuální'!$A$1:$DI$10000,37,0))=0,"",(VLOOKUP($A211,'[1]data aktuální'!$A$1:$DI$10000,37,0)))</f>
        <v>10</v>
      </c>
      <c r="Q211" s="60" t="str">
        <f>IF((VLOOKUP($A211,'[1]data aktuální'!$A$1:$DI$10000,38,0))=0,"",(VLOOKUP($A211,'[1]data aktuální'!$A$1:$DI$10000,38,0)))</f>
        <v/>
      </c>
      <c r="R211" s="60" t="str">
        <f>IF((VLOOKUP($A211,'[1]data aktuální'!$A$1:$DI$10000,39,0))=0,"",(VLOOKUP($A211,'[1]data aktuální'!$A$1:$DI$10000,39,0)))</f>
        <v/>
      </c>
      <c r="S211" s="60" t="str">
        <f>IF((VLOOKUP($A211,'[1]data aktuální'!$A$1:$DI$10000,40,0))=0,"",(VLOOKUP($A211,'[1]data aktuální'!$A$1:$DI$10000,40,0)))</f>
        <v/>
      </c>
      <c r="T211" s="60" t="str">
        <f>IF((VLOOKUP($A211,'[1]data aktuální'!$A$1:$DI$10000,42,0))=0,"",(VLOOKUP($A211,'[1]data aktuální'!$A$1:$DI$10000,42,0)))</f>
        <v/>
      </c>
      <c r="U211" s="60" t="str">
        <f>IF((VLOOKUP($A211,'[1]data aktuální'!$A$1:$DI$10000,43,0))=0,"",(VLOOKUP($A211,'[1]data aktuální'!$A$1:$DI$10000,43,0)))</f>
        <v/>
      </c>
      <c r="V211" s="60" t="str">
        <f>IF((VLOOKUP($A211,'[1]data aktuální'!$A$1:$DI$10000,44,0))=0,"",(VLOOKUP($A211,'[1]data aktuální'!$A$1:$DI$10000,44,0)))</f>
        <v/>
      </c>
      <c r="W211" s="60" t="str">
        <f>IF((VLOOKUP($A211,'[1]data aktuální'!$A$1:$DI$10000,45,0))=0,"",(VLOOKUP($A211,'[1]data aktuální'!$A$1:$DI$10000,45,0)))</f>
        <v/>
      </c>
      <c r="X211" s="60" t="str">
        <f>IF((VLOOKUP($A211,'[1]data aktuální'!$A$1:$DI$10000,47,0))=0,"",(VLOOKUP($A211,'[1]data aktuální'!$A$1:$DI$10000,47,0)))</f>
        <v/>
      </c>
      <c r="Y211" s="60" t="str">
        <f>IF((VLOOKUP($A211,'[1]data aktuální'!$A$1:$DI$10000,48,0))=0,"",(VLOOKUP($A211,'[1]data aktuální'!$A$1:$DI$10000,48,0)))</f>
        <v/>
      </c>
      <c r="Z211" s="60" t="str">
        <f>IF((VLOOKUP($A211,'[1]data aktuální'!$A$1:$DI$10000,49,0))=0,"",(VLOOKUP($A211,'[1]data aktuální'!$A$1:$DI$10000,49,0)))</f>
        <v/>
      </c>
      <c r="AA211" s="60" t="str">
        <f>IF((VLOOKUP($A211,'[1]data aktuální'!$A$1:$DI$10000,50,0))=0,"",(VLOOKUP($A211,'[1]data aktuální'!$A$1:$DI$10000,50,0)))</f>
        <v/>
      </c>
      <c r="AB211" s="60" t="str">
        <f>IF((VLOOKUP($A211,'[1]data aktuální'!$A$1:$DI$10000,52,0))=0,"",(VLOOKUP($A211,'[1]data aktuální'!$A$1:$DI$10000,52,0)))</f>
        <v/>
      </c>
      <c r="AC211" s="60" t="str">
        <f>IF((VLOOKUP($A211,'[1]data aktuální'!$A$1:$DI$10000,53,0))=0,"",(VLOOKUP($A211,'[1]data aktuální'!$A$1:$DI$10000,53,0)))</f>
        <v/>
      </c>
      <c r="AD211" s="60" t="str">
        <f>IF((VLOOKUP($A211,'[1]data aktuální'!$A$1:$DI$10000,54,0))=0,"",(VLOOKUP($A211,'[1]data aktuální'!$A$1:$DI$10000,54,0)))</f>
        <v/>
      </c>
      <c r="AE211" s="60" t="str">
        <f>IF((VLOOKUP($A211,'[1]data aktuální'!$A$1:$DI$10000,55,0))=0,"",(VLOOKUP($A211,'[1]data aktuální'!$A$1:$DI$10000,55,0)))</f>
        <v/>
      </c>
      <c r="AF211" s="60" t="str">
        <f>IF((VLOOKUP($A211,'[1]data aktuální'!$A$1:$DI$10000,57,0))=0,"",(VLOOKUP($A211,'[1]data aktuální'!$A$1:$DI$10000,57,0)))</f>
        <v/>
      </c>
      <c r="AG211" s="60" t="str">
        <f>IF((VLOOKUP($A211,'[1]data aktuální'!$A$1:$DI$10000,58,0))=0,"",(VLOOKUP($A211,'[1]data aktuální'!$A$1:$DI$10000,58,0)))</f>
        <v/>
      </c>
      <c r="AH211" s="60" t="str">
        <f>IF((VLOOKUP($A211,'[1]data aktuální'!$A$1:$DI$10000,59,0))=0,"",(VLOOKUP($A211,'[1]data aktuální'!$A$1:$DI$10000,59,0)))</f>
        <v/>
      </c>
      <c r="AI211" s="60" t="str">
        <f>IF((VLOOKUP($A211,'[1]data aktuální'!$A$1:$DI$10000,60,0))=0,"",(VLOOKUP($A211,'[1]data aktuální'!$A$1:$DI$10000,60,0)))</f>
        <v/>
      </c>
      <c r="AJ211" s="60" t="str">
        <f>IF((VLOOKUP($A211,'[1]data aktuální'!$A$1:$DI$10000,62,0))=0,"",(VLOOKUP($A211,'[1]data aktuální'!$A$1:$DI$10000,62,0)))</f>
        <v/>
      </c>
      <c r="AK211" s="60" t="str">
        <f>IF((VLOOKUP($A211,'[1]data aktuální'!$A$1:$DI$10000,63,0))=0,"",(VLOOKUP($A211,'[1]data aktuální'!$A$1:$DI$10000,63,0)))</f>
        <v/>
      </c>
      <c r="AL211" s="60" t="str">
        <f>IF((VLOOKUP($A211,'[1]data aktuální'!$A$1:$DI$10000,64,0))=0,"",(VLOOKUP($A211,'[1]data aktuální'!$A$1:$DI$10000,64,0)))</f>
        <v/>
      </c>
      <c r="AM211" s="60" t="str">
        <f>IF((VLOOKUP($A211,'[1]data aktuální'!$A$1:$DI$10000,65,0))=0,"",(VLOOKUP($A211,'[1]data aktuální'!$A$1:$DI$10000,65,0)))</f>
        <v/>
      </c>
      <c r="AN211" s="56" t="str">
        <f>VLOOKUP(A211,'[1]data aktuální'!$A$2:$DI$10000,113,0)</f>
        <v>do 2,5 tis.m3</v>
      </c>
    </row>
    <row r="212" spans="1:40" s="36" customFormat="1" x14ac:dyDescent="0.25">
      <c r="A212" s="36">
        <v>433</v>
      </c>
      <c r="B212" s="53" t="str">
        <f>(VLOOKUP($A212,'[1]data aktuální'!$A$1:$DI$10000,3,0))</f>
        <v>04902955</v>
      </c>
      <c r="C212" s="55" t="str">
        <f>(VLOOKUP($A212,'[1]data aktuální'!$A$1:$DI$10000,7,0))</f>
        <v>DŘEVOSPEKTRUM Rakovník s.r.o.</v>
      </c>
      <c r="D212" s="55" t="str">
        <f>IF((VLOOKUP($A212,'[1]data aktuální'!$A$1:$DI$10000,14,0))=0,"",(VLOOKUP($A212,'[1]data aktuální'!$A$1:$DI$10000,14,0)))</f>
        <v/>
      </c>
      <c r="E212" s="57">
        <f>(VLOOKUP($A212,'[1]data aktuální'!$A$1:$DI$10000,22,0))</f>
        <v>650</v>
      </c>
      <c r="F212" s="57">
        <f>(VLOOKUP($A212,'[1]data aktuální'!$A$1:$DI$10000,23,0))</f>
        <v>490</v>
      </c>
      <c r="G212" s="57">
        <f>(VLOOKUP($A212,'[1]data aktuální'!$A$1:$DI$10000,24,0))</f>
        <v>610</v>
      </c>
      <c r="H212" s="59">
        <f>IF((VLOOKUP($A212,'[1]data aktuální'!$A$1:$DI$10000,27,0))=0,"",(VLOOKUP($A212,'[1]data aktuální'!$A$1:$DI$10000,27,0)))</f>
        <v>100</v>
      </c>
      <c r="I212" s="59" t="str">
        <f>IF((VLOOKUP($A212,'[1]data aktuální'!$A$1:$DI$10000,28,0))=0,"",(VLOOKUP($A212,'[1]data aktuální'!$A$1:$DI$10000,28,0)))</f>
        <v/>
      </c>
      <c r="J212" s="59" t="str">
        <f>IF((VLOOKUP($A212,'[1]data aktuální'!$A$1:$DI$10000,29,0))=0,"",(VLOOKUP($A212,'[1]data aktuální'!$A$1:$DI$10000,29,0)))</f>
        <v/>
      </c>
      <c r="K212" s="59" t="str">
        <f>IF((VLOOKUP($A212,'[1]data aktuální'!$A$1:$DI$10000,30,0))=0,"",(VLOOKUP($A212,'[1]data aktuální'!$A$1:$DI$10000,30,0)))</f>
        <v/>
      </c>
      <c r="L212" s="59" t="str">
        <f>IF((VLOOKUP($A212,'[1]data aktuální'!$A$1:$DI$10000,32,0))=0,"",(VLOOKUP($A212,'[1]data aktuální'!$A$1:$DI$10000,32,0)))</f>
        <v/>
      </c>
      <c r="M212" s="59" t="str">
        <f>IF((VLOOKUP($A212,'[1]data aktuální'!$A$1:$DI$10000,33,0))=0,"",(VLOOKUP($A212,'[1]data aktuální'!$A$1:$DI$10000,33,0)))</f>
        <v/>
      </c>
      <c r="N212" s="59" t="str">
        <f>IF((VLOOKUP($A212,'[1]data aktuální'!$A$1:$DI$10000,34,0))=0,"",(VLOOKUP($A212,'[1]data aktuální'!$A$1:$DI$10000,34,0)))</f>
        <v/>
      </c>
      <c r="O212" s="59" t="str">
        <f>IF((VLOOKUP($A212,'[1]data aktuální'!$A$1:$DI$10000,35,0))=0,"",(VLOOKUP($A212,'[1]data aktuální'!$A$1:$DI$10000,35,0)))</f>
        <v/>
      </c>
      <c r="P212" s="59" t="str">
        <f>IF((VLOOKUP($A212,'[1]data aktuální'!$A$1:$DI$10000,37,0))=0,"",(VLOOKUP($A212,'[1]data aktuální'!$A$1:$DI$10000,37,0)))</f>
        <v/>
      </c>
      <c r="Q212" s="59" t="str">
        <f>IF((VLOOKUP($A212,'[1]data aktuální'!$A$1:$DI$10000,38,0))=0,"",(VLOOKUP($A212,'[1]data aktuální'!$A$1:$DI$10000,38,0)))</f>
        <v/>
      </c>
      <c r="R212" s="59" t="str">
        <f>IF((VLOOKUP($A212,'[1]data aktuální'!$A$1:$DI$10000,39,0))=0,"",(VLOOKUP($A212,'[1]data aktuální'!$A$1:$DI$10000,39,0)))</f>
        <v/>
      </c>
      <c r="S212" s="59" t="str">
        <f>IF((VLOOKUP($A212,'[1]data aktuální'!$A$1:$DI$10000,40,0))=0,"",(VLOOKUP($A212,'[1]data aktuální'!$A$1:$DI$10000,40,0)))</f>
        <v/>
      </c>
      <c r="T212" s="59" t="str">
        <f>IF((VLOOKUP($A212,'[1]data aktuální'!$A$1:$DI$10000,42,0))=0,"",(VLOOKUP($A212,'[1]data aktuální'!$A$1:$DI$10000,42,0)))</f>
        <v/>
      </c>
      <c r="U212" s="59" t="str">
        <f>IF((VLOOKUP($A212,'[1]data aktuální'!$A$1:$DI$10000,43,0))=0,"",(VLOOKUP($A212,'[1]data aktuální'!$A$1:$DI$10000,43,0)))</f>
        <v/>
      </c>
      <c r="V212" s="59" t="str">
        <f>IF((VLOOKUP($A212,'[1]data aktuální'!$A$1:$DI$10000,44,0))=0,"",(VLOOKUP($A212,'[1]data aktuální'!$A$1:$DI$10000,44,0)))</f>
        <v/>
      </c>
      <c r="W212" s="59" t="str">
        <f>IF((VLOOKUP($A212,'[1]data aktuální'!$A$1:$DI$10000,45,0))=0,"",(VLOOKUP($A212,'[1]data aktuální'!$A$1:$DI$10000,45,0)))</f>
        <v/>
      </c>
      <c r="X212" s="59" t="str">
        <f>IF((VLOOKUP($A212,'[1]data aktuální'!$A$1:$DI$10000,47,0))=0,"",(VLOOKUP($A212,'[1]data aktuální'!$A$1:$DI$10000,47,0)))</f>
        <v/>
      </c>
      <c r="Y212" s="59" t="str">
        <f>IF((VLOOKUP($A212,'[1]data aktuální'!$A$1:$DI$10000,48,0))=0,"",(VLOOKUP($A212,'[1]data aktuální'!$A$1:$DI$10000,48,0)))</f>
        <v/>
      </c>
      <c r="Z212" s="59" t="str">
        <f>IF((VLOOKUP($A212,'[1]data aktuální'!$A$1:$DI$10000,49,0))=0,"",(VLOOKUP($A212,'[1]data aktuální'!$A$1:$DI$10000,49,0)))</f>
        <v/>
      </c>
      <c r="AA212" s="59" t="str">
        <f>IF((VLOOKUP($A212,'[1]data aktuální'!$A$1:$DI$10000,50,0))=0,"",(VLOOKUP($A212,'[1]data aktuální'!$A$1:$DI$10000,50,0)))</f>
        <v/>
      </c>
      <c r="AB212" s="59" t="str">
        <f>IF((VLOOKUP($A212,'[1]data aktuální'!$A$1:$DI$10000,52,0))=0,"",(VLOOKUP($A212,'[1]data aktuální'!$A$1:$DI$10000,52,0)))</f>
        <v/>
      </c>
      <c r="AC212" s="59" t="str">
        <f>IF((VLOOKUP($A212,'[1]data aktuální'!$A$1:$DI$10000,53,0))=0,"",(VLOOKUP($A212,'[1]data aktuální'!$A$1:$DI$10000,53,0)))</f>
        <v/>
      </c>
      <c r="AD212" s="59" t="str">
        <f>IF((VLOOKUP($A212,'[1]data aktuální'!$A$1:$DI$10000,54,0))=0,"",(VLOOKUP($A212,'[1]data aktuální'!$A$1:$DI$10000,54,0)))</f>
        <v/>
      </c>
      <c r="AE212" s="59" t="str">
        <f>IF((VLOOKUP($A212,'[1]data aktuální'!$A$1:$DI$10000,55,0))=0,"",(VLOOKUP($A212,'[1]data aktuální'!$A$1:$DI$10000,55,0)))</f>
        <v/>
      </c>
      <c r="AF212" s="59" t="str">
        <f>IF((VLOOKUP($A212,'[1]data aktuální'!$A$1:$DI$10000,57,0))=0,"",(VLOOKUP($A212,'[1]data aktuální'!$A$1:$DI$10000,57,0)))</f>
        <v/>
      </c>
      <c r="AG212" s="59" t="str">
        <f>IF((VLOOKUP($A212,'[1]data aktuální'!$A$1:$DI$10000,58,0))=0,"",(VLOOKUP($A212,'[1]data aktuální'!$A$1:$DI$10000,58,0)))</f>
        <v/>
      </c>
      <c r="AH212" s="59" t="str">
        <f>IF((VLOOKUP($A212,'[1]data aktuální'!$A$1:$DI$10000,59,0))=0,"",(VLOOKUP($A212,'[1]data aktuální'!$A$1:$DI$10000,59,0)))</f>
        <v/>
      </c>
      <c r="AI212" s="59" t="str">
        <f>IF((VLOOKUP($A212,'[1]data aktuální'!$A$1:$DI$10000,60,0))=0,"",(VLOOKUP($A212,'[1]data aktuální'!$A$1:$DI$10000,60,0)))</f>
        <v/>
      </c>
      <c r="AJ212" s="59" t="str">
        <f>IF((VLOOKUP($A212,'[1]data aktuální'!$A$1:$DI$10000,62,0))=0,"",(VLOOKUP($A212,'[1]data aktuální'!$A$1:$DI$10000,62,0)))</f>
        <v/>
      </c>
      <c r="AK212" s="59" t="str">
        <f>IF((VLOOKUP($A212,'[1]data aktuální'!$A$1:$DI$10000,63,0))=0,"",(VLOOKUP($A212,'[1]data aktuální'!$A$1:$DI$10000,63,0)))</f>
        <v/>
      </c>
      <c r="AL212" s="59" t="str">
        <f>IF((VLOOKUP($A212,'[1]data aktuální'!$A$1:$DI$10000,64,0))=0,"",(VLOOKUP($A212,'[1]data aktuální'!$A$1:$DI$10000,64,0)))</f>
        <v/>
      </c>
      <c r="AM212" s="59" t="str">
        <f>IF((VLOOKUP($A212,'[1]data aktuální'!$A$1:$DI$10000,65,0))=0,"",(VLOOKUP($A212,'[1]data aktuální'!$A$1:$DI$10000,65,0)))</f>
        <v/>
      </c>
      <c r="AN212" s="55" t="str">
        <f>VLOOKUP(A212,'[1]data aktuální'!$A$2:$DI$10000,113,0)</f>
        <v>do 2,5 tis.m3</v>
      </c>
    </row>
    <row r="213" spans="1:40" x14ac:dyDescent="0.25">
      <c r="A213" s="74">
        <v>110</v>
      </c>
      <c r="B213" s="54" t="str">
        <f>(VLOOKUP($A213,'[1]data aktuální'!$A$1:$DI$10000,3,0))</f>
        <v>02385970</v>
      </c>
      <c r="C213" s="56" t="str">
        <f>(VLOOKUP($A213,'[1]data aktuální'!$A$1:$DI$10000,7,0))</f>
        <v>MACHALA - LAŽA s.r.o.</v>
      </c>
      <c r="D213" s="56" t="str">
        <f>IF((VLOOKUP($A213,'[1]data aktuální'!$A$1:$DI$10000,14,0))=0,"",(VLOOKUP($A213,'[1]data aktuální'!$A$1:$DI$10000,14,0)))</f>
        <v>Hošťálková</v>
      </c>
      <c r="E213" s="58">
        <f>(VLOOKUP($A213,'[1]data aktuální'!$A$1:$DI$10000,22,0))</f>
        <v>600</v>
      </c>
      <c r="F213" s="58">
        <f>(VLOOKUP($A213,'[1]data aktuální'!$A$1:$DI$10000,23,0))</f>
        <v>600</v>
      </c>
      <c r="G213" s="58">
        <f>(VLOOKUP($A213,'[1]data aktuální'!$A$1:$DI$10000,24,0))</f>
        <v>600</v>
      </c>
      <c r="H213" s="60" t="str">
        <f>IF((VLOOKUP($A213,'[1]data aktuální'!$A$1:$DI$10000,27,0))=0,"",(VLOOKUP($A213,'[1]data aktuální'!$A$1:$DI$10000,27,0)))</f>
        <v/>
      </c>
      <c r="I213" s="60" t="str">
        <f>IF((VLOOKUP($A213,'[1]data aktuální'!$A$1:$DI$10000,28,0))=0,"",(VLOOKUP($A213,'[1]data aktuální'!$A$1:$DI$10000,28,0)))</f>
        <v/>
      </c>
      <c r="J213" s="60" t="str">
        <f>IF((VLOOKUP($A213,'[1]data aktuální'!$A$1:$DI$10000,29,0))=0,"",(VLOOKUP($A213,'[1]data aktuální'!$A$1:$DI$10000,29,0)))</f>
        <v/>
      </c>
      <c r="K213" s="60" t="str">
        <f>IF((VLOOKUP($A213,'[1]data aktuální'!$A$1:$DI$10000,30,0))=0,"",(VLOOKUP($A213,'[1]data aktuální'!$A$1:$DI$10000,30,0)))</f>
        <v/>
      </c>
      <c r="L213" s="60" t="str">
        <f>IF((VLOOKUP($A213,'[1]data aktuální'!$A$1:$DI$10000,32,0))=0,"",(VLOOKUP($A213,'[1]data aktuální'!$A$1:$DI$10000,32,0)))</f>
        <v/>
      </c>
      <c r="M213" s="60" t="str">
        <f>IF((VLOOKUP($A213,'[1]data aktuální'!$A$1:$DI$10000,33,0))=0,"",(VLOOKUP($A213,'[1]data aktuální'!$A$1:$DI$10000,33,0)))</f>
        <v/>
      </c>
      <c r="N213" s="60" t="str">
        <f>IF((VLOOKUP($A213,'[1]data aktuální'!$A$1:$DI$10000,34,0))=0,"",(VLOOKUP($A213,'[1]data aktuální'!$A$1:$DI$10000,34,0)))</f>
        <v/>
      </c>
      <c r="O213" s="60" t="str">
        <f>IF((VLOOKUP($A213,'[1]data aktuální'!$A$1:$DI$10000,35,0))=0,"",(VLOOKUP($A213,'[1]data aktuální'!$A$1:$DI$10000,35,0)))</f>
        <v/>
      </c>
      <c r="P213" s="60" t="str">
        <f>IF((VLOOKUP($A213,'[1]data aktuální'!$A$1:$DI$10000,37,0))=0,"",(VLOOKUP($A213,'[1]data aktuální'!$A$1:$DI$10000,37,0)))</f>
        <v/>
      </c>
      <c r="Q213" s="60" t="str">
        <f>IF((VLOOKUP($A213,'[1]data aktuální'!$A$1:$DI$10000,38,0))=0,"",(VLOOKUP($A213,'[1]data aktuální'!$A$1:$DI$10000,38,0)))</f>
        <v/>
      </c>
      <c r="R213" s="60" t="str">
        <f>IF((VLOOKUP($A213,'[1]data aktuální'!$A$1:$DI$10000,39,0))=0,"",(VLOOKUP($A213,'[1]data aktuální'!$A$1:$DI$10000,39,0)))</f>
        <v/>
      </c>
      <c r="S213" s="60" t="str">
        <f>IF((VLOOKUP($A213,'[1]data aktuální'!$A$1:$DI$10000,40,0))=0,"",(VLOOKUP($A213,'[1]data aktuální'!$A$1:$DI$10000,40,0)))</f>
        <v/>
      </c>
      <c r="T213" s="60" t="str">
        <f>IF((VLOOKUP($A213,'[1]data aktuální'!$A$1:$DI$10000,42,0))=0,"",(VLOOKUP($A213,'[1]data aktuální'!$A$1:$DI$10000,42,0)))</f>
        <v/>
      </c>
      <c r="U213" s="60" t="str">
        <f>IF((VLOOKUP($A213,'[1]data aktuální'!$A$1:$DI$10000,43,0))=0,"",(VLOOKUP($A213,'[1]data aktuální'!$A$1:$DI$10000,43,0)))</f>
        <v/>
      </c>
      <c r="V213" s="60" t="str">
        <f>IF((VLOOKUP($A213,'[1]data aktuální'!$A$1:$DI$10000,44,0))=0,"",(VLOOKUP($A213,'[1]data aktuální'!$A$1:$DI$10000,44,0)))</f>
        <v/>
      </c>
      <c r="W213" s="60" t="str">
        <f>IF((VLOOKUP($A213,'[1]data aktuální'!$A$1:$DI$10000,45,0))=0,"",(VLOOKUP($A213,'[1]data aktuální'!$A$1:$DI$10000,45,0)))</f>
        <v/>
      </c>
      <c r="X213" s="60" t="str">
        <f>IF((VLOOKUP($A213,'[1]data aktuální'!$A$1:$DI$10000,47,0))=0,"",(VLOOKUP($A213,'[1]data aktuální'!$A$1:$DI$10000,47,0)))</f>
        <v/>
      </c>
      <c r="Y213" s="60" t="str">
        <f>IF((VLOOKUP($A213,'[1]data aktuální'!$A$1:$DI$10000,48,0))=0,"",(VLOOKUP($A213,'[1]data aktuální'!$A$1:$DI$10000,48,0)))</f>
        <v/>
      </c>
      <c r="Z213" s="60" t="str">
        <f>IF((VLOOKUP($A213,'[1]data aktuální'!$A$1:$DI$10000,49,0))=0,"",(VLOOKUP($A213,'[1]data aktuální'!$A$1:$DI$10000,49,0)))</f>
        <v/>
      </c>
      <c r="AA213" s="60" t="str">
        <f>IF((VLOOKUP($A213,'[1]data aktuální'!$A$1:$DI$10000,50,0))=0,"",(VLOOKUP($A213,'[1]data aktuální'!$A$1:$DI$10000,50,0)))</f>
        <v/>
      </c>
      <c r="AB213" s="60" t="str">
        <f>IF((VLOOKUP($A213,'[1]data aktuální'!$A$1:$DI$10000,52,0))=0,"",(VLOOKUP($A213,'[1]data aktuální'!$A$1:$DI$10000,52,0)))</f>
        <v/>
      </c>
      <c r="AC213" s="60" t="str">
        <f>IF((VLOOKUP($A213,'[1]data aktuální'!$A$1:$DI$10000,53,0))=0,"",(VLOOKUP($A213,'[1]data aktuální'!$A$1:$DI$10000,53,0)))</f>
        <v/>
      </c>
      <c r="AD213" s="60" t="str">
        <f>IF((VLOOKUP($A213,'[1]data aktuální'!$A$1:$DI$10000,54,0))=0,"",(VLOOKUP($A213,'[1]data aktuální'!$A$1:$DI$10000,54,0)))</f>
        <v/>
      </c>
      <c r="AE213" s="60" t="str">
        <f>IF((VLOOKUP($A213,'[1]data aktuální'!$A$1:$DI$10000,55,0))=0,"",(VLOOKUP($A213,'[1]data aktuální'!$A$1:$DI$10000,55,0)))</f>
        <v/>
      </c>
      <c r="AF213" s="60">
        <f>IF((VLOOKUP($A213,'[1]data aktuální'!$A$1:$DI$10000,57,0))=0,"",(VLOOKUP($A213,'[1]data aktuální'!$A$1:$DI$10000,57,0)))</f>
        <v>70</v>
      </c>
      <c r="AG213" s="60">
        <f>IF((VLOOKUP($A213,'[1]data aktuální'!$A$1:$DI$10000,58,0))=0,"",(VLOOKUP($A213,'[1]data aktuální'!$A$1:$DI$10000,58,0)))</f>
        <v>10</v>
      </c>
      <c r="AH213" s="60">
        <f>IF((VLOOKUP($A213,'[1]data aktuální'!$A$1:$DI$10000,59,0))=0,"",(VLOOKUP($A213,'[1]data aktuální'!$A$1:$DI$10000,59,0)))</f>
        <v>20</v>
      </c>
      <c r="AI213" s="60" t="str">
        <f>IF((VLOOKUP($A213,'[1]data aktuální'!$A$1:$DI$10000,60,0))=0,"",(VLOOKUP($A213,'[1]data aktuální'!$A$1:$DI$10000,60,0)))</f>
        <v/>
      </c>
      <c r="AJ213" s="60" t="str">
        <f>IF((VLOOKUP($A213,'[1]data aktuální'!$A$1:$DI$10000,62,0))=0,"",(VLOOKUP($A213,'[1]data aktuální'!$A$1:$DI$10000,62,0)))</f>
        <v/>
      </c>
      <c r="AK213" s="60" t="str">
        <f>IF((VLOOKUP($A213,'[1]data aktuální'!$A$1:$DI$10000,63,0))=0,"",(VLOOKUP($A213,'[1]data aktuální'!$A$1:$DI$10000,63,0)))</f>
        <v/>
      </c>
      <c r="AL213" s="60" t="str">
        <f>IF((VLOOKUP($A213,'[1]data aktuální'!$A$1:$DI$10000,64,0))=0,"",(VLOOKUP($A213,'[1]data aktuální'!$A$1:$DI$10000,64,0)))</f>
        <v/>
      </c>
      <c r="AM213" s="60" t="str">
        <f>IF((VLOOKUP($A213,'[1]data aktuální'!$A$1:$DI$10000,65,0))=0,"",(VLOOKUP($A213,'[1]data aktuální'!$A$1:$DI$10000,65,0)))</f>
        <v/>
      </c>
      <c r="AN213" s="56" t="str">
        <f>VLOOKUP(A213,'[1]data aktuální'!$A$2:$DI$10000,113,0)</f>
        <v>do 2,5 tis.m3</v>
      </c>
    </row>
    <row r="214" spans="1:40" s="36" customFormat="1" x14ac:dyDescent="0.25">
      <c r="A214" s="36">
        <v>402</v>
      </c>
      <c r="B214" s="53" t="str">
        <f>(VLOOKUP($A214,'[1]data aktuální'!$A$1:$DI$10000,3,0))</f>
        <v>27781798</v>
      </c>
      <c r="C214" s="55" t="str">
        <f>(VLOOKUP($A214,'[1]data aktuální'!$A$1:$DI$10000,7,0))</f>
        <v>KUBALA-LES, s.r.o.</v>
      </c>
      <c r="D214" s="55" t="str">
        <f>IF((VLOOKUP($A214,'[1]data aktuální'!$A$1:$DI$10000,14,0))=0,"",(VLOOKUP($A214,'[1]data aktuální'!$A$1:$DI$10000,14,0)))</f>
        <v/>
      </c>
      <c r="E214" s="57">
        <f>(VLOOKUP($A214,'[1]data aktuální'!$A$1:$DI$10000,22,0))</f>
        <v>480</v>
      </c>
      <c r="F214" s="57">
        <f>(VLOOKUP($A214,'[1]data aktuální'!$A$1:$DI$10000,23,0))</f>
        <v>540</v>
      </c>
      <c r="G214" s="57">
        <f>(VLOOKUP($A214,'[1]data aktuální'!$A$1:$DI$10000,24,0))</f>
        <v>580</v>
      </c>
      <c r="H214" s="59">
        <f>IF((VLOOKUP($A214,'[1]data aktuální'!$A$1:$DI$10000,27,0))=0,"",(VLOOKUP($A214,'[1]data aktuální'!$A$1:$DI$10000,27,0)))</f>
        <v>25</v>
      </c>
      <c r="I214" s="59">
        <f>IF((VLOOKUP($A214,'[1]data aktuální'!$A$1:$DI$10000,28,0))=0,"",(VLOOKUP($A214,'[1]data aktuální'!$A$1:$DI$10000,28,0)))</f>
        <v>20</v>
      </c>
      <c r="J214" s="59">
        <f>IF((VLOOKUP($A214,'[1]data aktuální'!$A$1:$DI$10000,29,0))=0,"",(VLOOKUP($A214,'[1]data aktuální'!$A$1:$DI$10000,29,0)))</f>
        <v>5</v>
      </c>
      <c r="K214" s="59" t="str">
        <f>IF((VLOOKUP($A214,'[1]data aktuální'!$A$1:$DI$10000,30,0))=0,"",(VLOOKUP($A214,'[1]data aktuální'!$A$1:$DI$10000,30,0)))</f>
        <v/>
      </c>
      <c r="L214" s="59">
        <f>IF((VLOOKUP($A214,'[1]data aktuální'!$A$1:$DI$10000,32,0))=0,"",(VLOOKUP($A214,'[1]data aktuální'!$A$1:$DI$10000,32,0)))</f>
        <v>4</v>
      </c>
      <c r="M214" s="59">
        <f>IF((VLOOKUP($A214,'[1]data aktuální'!$A$1:$DI$10000,33,0))=0,"",(VLOOKUP($A214,'[1]data aktuální'!$A$1:$DI$10000,33,0)))</f>
        <v>4</v>
      </c>
      <c r="N214" s="59">
        <f>IF((VLOOKUP($A214,'[1]data aktuální'!$A$1:$DI$10000,34,0))=0,"",(VLOOKUP($A214,'[1]data aktuální'!$A$1:$DI$10000,34,0)))</f>
        <v>2</v>
      </c>
      <c r="O214" s="59" t="str">
        <f>IF((VLOOKUP($A214,'[1]data aktuální'!$A$1:$DI$10000,35,0))=0,"",(VLOOKUP($A214,'[1]data aktuální'!$A$1:$DI$10000,35,0)))</f>
        <v/>
      </c>
      <c r="P214" s="59">
        <f>IF((VLOOKUP($A214,'[1]data aktuální'!$A$1:$DI$10000,37,0))=0,"",(VLOOKUP($A214,'[1]data aktuální'!$A$1:$DI$10000,37,0)))</f>
        <v>4</v>
      </c>
      <c r="Q214" s="59">
        <f>IF((VLOOKUP($A214,'[1]data aktuální'!$A$1:$DI$10000,38,0))=0,"",(VLOOKUP($A214,'[1]data aktuální'!$A$1:$DI$10000,38,0)))</f>
        <v>4</v>
      </c>
      <c r="R214" s="59">
        <f>IF((VLOOKUP($A214,'[1]data aktuální'!$A$1:$DI$10000,39,0))=0,"",(VLOOKUP($A214,'[1]data aktuální'!$A$1:$DI$10000,39,0)))</f>
        <v>2</v>
      </c>
      <c r="S214" s="59" t="str">
        <f>IF((VLOOKUP($A214,'[1]data aktuální'!$A$1:$DI$10000,40,0))=0,"",(VLOOKUP($A214,'[1]data aktuální'!$A$1:$DI$10000,40,0)))</f>
        <v/>
      </c>
      <c r="T214" s="59" t="str">
        <f>IF((VLOOKUP($A214,'[1]data aktuální'!$A$1:$DI$10000,42,0))=0,"",(VLOOKUP($A214,'[1]data aktuální'!$A$1:$DI$10000,42,0)))</f>
        <v/>
      </c>
      <c r="U214" s="59" t="str">
        <f>IF((VLOOKUP($A214,'[1]data aktuální'!$A$1:$DI$10000,43,0))=0,"",(VLOOKUP($A214,'[1]data aktuální'!$A$1:$DI$10000,43,0)))</f>
        <v/>
      </c>
      <c r="V214" s="59" t="str">
        <f>IF((VLOOKUP($A214,'[1]data aktuální'!$A$1:$DI$10000,44,0))=0,"",(VLOOKUP($A214,'[1]data aktuální'!$A$1:$DI$10000,44,0)))</f>
        <v/>
      </c>
      <c r="W214" s="59" t="str">
        <f>IF((VLOOKUP($A214,'[1]data aktuální'!$A$1:$DI$10000,45,0))=0,"",(VLOOKUP($A214,'[1]data aktuální'!$A$1:$DI$10000,45,0)))</f>
        <v/>
      </c>
      <c r="X214" s="59">
        <f>IF((VLOOKUP($A214,'[1]data aktuální'!$A$1:$DI$10000,47,0))=0,"",(VLOOKUP($A214,'[1]data aktuální'!$A$1:$DI$10000,47,0)))</f>
        <v>10</v>
      </c>
      <c r="Y214" s="59">
        <f>IF((VLOOKUP($A214,'[1]data aktuální'!$A$1:$DI$10000,48,0))=0,"",(VLOOKUP($A214,'[1]data aktuální'!$A$1:$DI$10000,48,0)))</f>
        <v>10</v>
      </c>
      <c r="Z214" s="59" t="str">
        <f>IF((VLOOKUP($A214,'[1]data aktuální'!$A$1:$DI$10000,49,0))=0,"",(VLOOKUP($A214,'[1]data aktuální'!$A$1:$DI$10000,49,0)))</f>
        <v/>
      </c>
      <c r="AA214" s="59" t="str">
        <f>IF((VLOOKUP($A214,'[1]data aktuální'!$A$1:$DI$10000,50,0))=0,"",(VLOOKUP($A214,'[1]data aktuální'!$A$1:$DI$10000,50,0)))</f>
        <v/>
      </c>
      <c r="AB214" s="59" t="str">
        <f>IF((VLOOKUP($A214,'[1]data aktuální'!$A$1:$DI$10000,52,0))=0,"",(VLOOKUP($A214,'[1]data aktuální'!$A$1:$DI$10000,52,0)))</f>
        <v/>
      </c>
      <c r="AC214" s="59" t="str">
        <f>IF((VLOOKUP($A214,'[1]data aktuální'!$A$1:$DI$10000,53,0))=0,"",(VLOOKUP($A214,'[1]data aktuální'!$A$1:$DI$10000,53,0)))</f>
        <v/>
      </c>
      <c r="AD214" s="59" t="str">
        <f>IF((VLOOKUP($A214,'[1]data aktuální'!$A$1:$DI$10000,54,0))=0,"",(VLOOKUP($A214,'[1]data aktuální'!$A$1:$DI$10000,54,0)))</f>
        <v/>
      </c>
      <c r="AE214" s="59" t="str">
        <f>IF((VLOOKUP($A214,'[1]data aktuální'!$A$1:$DI$10000,55,0))=0,"",(VLOOKUP($A214,'[1]data aktuální'!$A$1:$DI$10000,55,0)))</f>
        <v/>
      </c>
      <c r="AF214" s="59" t="str">
        <f>IF((VLOOKUP($A214,'[1]data aktuální'!$A$1:$DI$10000,57,0))=0,"",(VLOOKUP($A214,'[1]data aktuální'!$A$1:$DI$10000,57,0)))</f>
        <v/>
      </c>
      <c r="AG214" s="59" t="str">
        <f>IF((VLOOKUP($A214,'[1]data aktuální'!$A$1:$DI$10000,58,0))=0,"",(VLOOKUP($A214,'[1]data aktuální'!$A$1:$DI$10000,58,0)))</f>
        <v/>
      </c>
      <c r="AH214" s="59" t="str">
        <f>IF((VLOOKUP($A214,'[1]data aktuální'!$A$1:$DI$10000,59,0))=0,"",(VLOOKUP($A214,'[1]data aktuální'!$A$1:$DI$10000,59,0)))</f>
        <v/>
      </c>
      <c r="AI214" s="59" t="str">
        <f>IF((VLOOKUP($A214,'[1]data aktuální'!$A$1:$DI$10000,60,0))=0,"",(VLOOKUP($A214,'[1]data aktuální'!$A$1:$DI$10000,60,0)))</f>
        <v/>
      </c>
      <c r="AJ214" s="59">
        <f>IF((VLOOKUP($A214,'[1]data aktuální'!$A$1:$DI$10000,62,0))=0,"",(VLOOKUP($A214,'[1]data aktuální'!$A$1:$DI$10000,62,0)))</f>
        <v>5</v>
      </c>
      <c r="AK214" s="59">
        <f>IF((VLOOKUP($A214,'[1]data aktuální'!$A$1:$DI$10000,63,0))=0,"",(VLOOKUP($A214,'[1]data aktuální'!$A$1:$DI$10000,63,0)))</f>
        <v>5</v>
      </c>
      <c r="AL214" s="59" t="str">
        <f>IF((VLOOKUP($A214,'[1]data aktuální'!$A$1:$DI$10000,64,0))=0,"",(VLOOKUP($A214,'[1]data aktuální'!$A$1:$DI$10000,64,0)))</f>
        <v/>
      </c>
      <c r="AM214" s="59" t="str">
        <f>IF((VLOOKUP($A214,'[1]data aktuální'!$A$1:$DI$10000,65,0))=0,"",(VLOOKUP($A214,'[1]data aktuální'!$A$1:$DI$10000,65,0)))</f>
        <v/>
      </c>
      <c r="AN214" s="55" t="str">
        <f>VLOOKUP(A214,'[1]data aktuální'!$A$2:$DI$10000,113,0)</f>
        <v>do 2,5 tis.m3</v>
      </c>
    </row>
    <row r="215" spans="1:40" x14ac:dyDescent="0.25">
      <c r="A215" s="74">
        <v>585</v>
      </c>
      <c r="B215" s="54" t="str">
        <f>(VLOOKUP($A215,'[1]data aktuální'!$A$1:$DI$10000,3,0))</f>
        <v>41327411</v>
      </c>
      <c r="C215" s="56" t="str">
        <f>(VLOOKUP($A215,'[1]data aktuální'!$A$1:$DI$10000,7,0))</f>
        <v>O K, spol. s r.o.</v>
      </c>
      <c r="D215" s="56" t="str">
        <f>IF((VLOOKUP($A215,'[1]data aktuální'!$A$1:$DI$10000,14,0))=0,"",(VLOOKUP($A215,'[1]data aktuální'!$A$1:$DI$10000,14,0)))</f>
        <v>Pila Radonice</v>
      </c>
      <c r="E215" s="58">
        <f>(VLOOKUP($A215,'[1]data aktuální'!$A$1:$DI$10000,22,0))</f>
        <v>800</v>
      </c>
      <c r="F215" s="58">
        <f>(VLOOKUP($A215,'[1]data aktuální'!$A$1:$DI$10000,23,0))</f>
        <v>797</v>
      </c>
      <c r="G215" s="58">
        <f>(VLOOKUP($A215,'[1]data aktuální'!$A$1:$DI$10000,24,0))</f>
        <v>574</v>
      </c>
      <c r="H215" s="60">
        <f>IF((VLOOKUP($A215,'[1]data aktuální'!$A$1:$DI$10000,27,0))=0,"",(VLOOKUP($A215,'[1]data aktuální'!$A$1:$DI$10000,27,0)))</f>
        <v>4</v>
      </c>
      <c r="I215" s="60" t="str">
        <f>IF((VLOOKUP($A215,'[1]data aktuální'!$A$1:$DI$10000,28,0))=0,"",(VLOOKUP($A215,'[1]data aktuální'!$A$1:$DI$10000,28,0)))</f>
        <v/>
      </c>
      <c r="J215" s="60">
        <f>IF((VLOOKUP($A215,'[1]data aktuální'!$A$1:$DI$10000,29,0))=0,"",(VLOOKUP($A215,'[1]data aktuální'!$A$1:$DI$10000,29,0)))</f>
        <v>76</v>
      </c>
      <c r="K215" s="60" t="str">
        <f>IF((VLOOKUP($A215,'[1]data aktuální'!$A$1:$DI$10000,30,0))=0,"",(VLOOKUP($A215,'[1]data aktuální'!$A$1:$DI$10000,30,0)))</f>
        <v/>
      </c>
      <c r="L215" s="60" t="str">
        <f>IF((VLOOKUP($A215,'[1]data aktuální'!$A$1:$DI$10000,32,0))=0,"",(VLOOKUP($A215,'[1]data aktuální'!$A$1:$DI$10000,32,0)))</f>
        <v/>
      </c>
      <c r="M215" s="60" t="str">
        <f>IF((VLOOKUP($A215,'[1]data aktuální'!$A$1:$DI$10000,33,0))=0,"",(VLOOKUP($A215,'[1]data aktuální'!$A$1:$DI$10000,33,0)))</f>
        <v/>
      </c>
      <c r="N215" s="60">
        <f>IF((VLOOKUP($A215,'[1]data aktuální'!$A$1:$DI$10000,34,0))=0,"",(VLOOKUP($A215,'[1]data aktuální'!$A$1:$DI$10000,34,0)))</f>
        <v>12</v>
      </c>
      <c r="O215" s="60" t="str">
        <f>IF((VLOOKUP($A215,'[1]data aktuální'!$A$1:$DI$10000,35,0))=0,"",(VLOOKUP($A215,'[1]data aktuální'!$A$1:$DI$10000,35,0)))</f>
        <v/>
      </c>
      <c r="P215" s="60" t="str">
        <f>IF((VLOOKUP($A215,'[1]data aktuální'!$A$1:$DI$10000,37,0))=0,"",(VLOOKUP($A215,'[1]data aktuální'!$A$1:$DI$10000,37,0)))</f>
        <v/>
      </c>
      <c r="Q215" s="60" t="str">
        <f>IF((VLOOKUP($A215,'[1]data aktuální'!$A$1:$DI$10000,38,0))=0,"",(VLOOKUP($A215,'[1]data aktuální'!$A$1:$DI$10000,38,0)))</f>
        <v/>
      </c>
      <c r="R215" s="60">
        <f>IF((VLOOKUP($A215,'[1]data aktuální'!$A$1:$DI$10000,39,0))=0,"",(VLOOKUP($A215,'[1]data aktuální'!$A$1:$DI$10000,39,0)))</f>
        <v>6</v>
      </c>
      <c r="S215" s="60" t="str">
        <f>IF((VLOOKUP($A215,'[1]data aktuální'!$A$1:$DI$10000,40,0))=0,"",(VLOOKUP($A215,'[1]data aktuální'!$A$1:$DI$10000,40,0)))</f>
        <v/>
      </c>
      <c r="T215" s="60" t="str">
        <f>IF((VLOOKUP($A215,'[1]data aktuální'!$A$1:$DI$10000,42,0))=0,"",(VLOOKUP($A215,'[1]data aktuální'!$A$1:$DI$10000,42,0)))</f>
        <v/>
      </c>
      <c r="U215" s="60" t="str">
        <f>IF((VLOOKUP($A215,'[1]data aktuální'!$A$1:$DI$10000,43,0))=0,"",(VLOOKUP($A215,'[1]data aktuální'!$A$1:$DI$10000,43,0)))</f>
        <v/>
      </c>
      <c r="V215" s="60" t="str">
        <f>IF((VLOOKUP($A215,'[1]data aktuální'!$A$1:$DI$10000,44,0))=0,"",(VLOOKUP($A215,'[1]data aktuální'!$A$1:$DI$10000,44,0)))</f>
        <v/>
      </c>
      <c r="W215" s="60" t="str">
        <f>IF((VLOOKUP($A215,'[1]data aktuální'!$A$1:$DI$10000,45,0))=0,"",(VLOOKUP($A215,'[1]data aktuální'!$A$1:$DI$10000,45,0)))</f>
        <v/>
      </c>
      <c r="X215" s="60" t="str">
        <f>IF((VLOOKUP($A215,'[1]data aktuální'!$A$1:$DI$10000,47,0))=0,"",(VLOOKUP($A215,'[1]data aktuální'!$A$1:$DI$10000,47,0)))</f>
        <v/>
      </c>
      <c r="Y215" s="60" t="str">
        <f>IF((VLOOKUP($A215,'[1]data aktuální'!$A$1:$DI$10000,48,0))=0,"",(VLOOKUP($A215,'[1]data aktuální'!$A$1:$DI$10000,48,0)))</f>
        <v/>
      </c>
      <c r="Z215" s="60">
        <f>IF((VLOOKUP($A215,'[1]data aktuální'!$A$1:$DI$10000,49,0))=0,"",(VLOOKUP($A215,'[1]data aktuální'!$A$1:$DI$10000,49,0)))</f>
        <v>2</v>
      </c>
      <c r="AA215" s="60" t="str">
        <f>IF((VLOOKUP($A215,'[1]data aktuální'!$A$1:$DI$10000,50,0))=0,"",(VLOOKUP($A215,'[1]data aktuální'!$A$1:$DI$10000,50,0)))</f>
        <v/>
      </c>
      <c r="AB215" s="60" t="str">
        <f>IF((VLOOKUP($A215,'[1]data aktuální'!$A$1:$DI$10000,52,0))=0,"",(VLOOKUP($A215,'[1]data aktuální'!$A$1:$DI$10000,52,0)))</f>
        <v/>
      </c>
      <c r="AC215" s="60" t="str">
        <f>IF((VLOOKUP($A215,'[1]data aktuální'!$A$1:$DI$10000,53,0))=0,"",(VLOOKUP($A215,'[1]data aktuální'!$A$1:$DI$10000,53,0)))</f>
        <v/>
      </c>
      <c r="AD215" s="60" t="str">
        <f>IF((VLOOKUP($A215,'[1]data aktuální'!$A$1:$DI$10000,54,0))=0,"",(VLOOKUP($A215,'[1]data aktuální'!$A$1:$DI$10000,54,0)))</f>
        <v/>
      </c>
      <c r="AE215" s="60" t="str">
        <f>IF((VLOOKUP($A215,'[1]data aktuální'!$A$1:$DI$10000,55,0))=0,"",(VLOOKUP($A215,'[1]data aktuální'!$A$1:$DI$10000,55,0)))</f>
        <v/>
      </c>
      <c r="AF215" s="60" t="str">
        <f>IF((VLOOKUP($A215,'[1]data aktuální'!$A$1:$DI$10000,57,0))=0,"",(VLOOKUP($A215,'[1]data aktuální'!$A$1:$DI$10000,57,0)))</f>
        <v/>
      </c>
      <c r="AG215" s="60" t="str">
        <f>IF((VLOOKUP($A215,'[1]data aktuální'!$A$1:$DI$10000,58,0))=0,"",(VLOOKUP($A215,'[1]data aktuální'!$A$1:$DI$10000,58,0)))</f>
        <v/>
      </c>
      <c r="AH215" s="60" t="str">
        <f>IF((VLOOKUP($A215,'[1]data aktuální'!$A$1:$DI$10000,59,0))=0,"",(VLOOKUP($A215,'[1]data aktuální'!$A$1:$DI$10000,59,0)))</f>
        <v/>
      </c>
      <c r="AI215" s="60" t="str">
        <f>IF((VLOOKUP($A215,'[1]data aktuální'!$A$1:$DI$10000,60,0))=0,"",(VLOOKUP($A215,'[1]data aktuální'!$A$1:$DI$10000,60,0)))</f>
        <v/>
      </c>
      <c r="AJ215" s="60" t="str">
        <f>IF((VLOOKUP($A215,'[1]data aktuální'!$A$1:$DI$10000,62,0))=0,"",(VLOOKUP($A215,'[1]data aktuální'!$A$1:$DI$10000,62,0)))</f>
        <v/>
      </c>
      <c r="AK215" s="60" t="str">
        <f>IF((VLOOKUP($A215,'[1]data aktuální'!$A$1:$DI$10000,63,0))=0,"",(VLOOKUP($A215,'[1]data aktuální'!$A$1:$DI$10000,63,0)))</f>
        <v/>
      </c>
      <c r="AL215" s="60" t="str">
        <f>IF((VLOOKUP($A215,'[1]data aktuální'!$A$1:$DI$10000,64,0))=0,"",(VLOOKUP($A215,'[1]data aktuální'!$A$1:$DI$10000,64,0)))</f>
        <v/>
      </c>
      <c r="AM215" s="60" t="str">
        <f>IF((VLOOKUP($A215,'[1]data aktuální'!$A$1:$DI$10000,65,0))=0,"",(VLOOKUP($A215,'[1]data aktuální'!$A$1:$DI$10000,65,0)))</f>
        <v/>
      </c>
      <c r="AN215" s="56" t="str">
        <f>VLOOKUP(A215,'[1]data aktuální'!$A$2:$DI$10000,113,0)</f>
        <v>do 2,5 tis.m3</v>
      </c>
    </row>
    <row r="216" spans="1:40" s="36" customFormat="1" x14ac:dyDescent="0.25">
      <c r="A216" s="36">
        <v>113</v>
      </c>
      <c r="B216" s="53" t="str">
        <f>(VLOOKUP($A216,'[1]data aktuální'!$A$1:$DI$10000,3,0))</f>
        <v>69677743</v>
      </c>
      <c r="C216" s="55" t="str">
        <f>(VLOOKUP($A216,'[1]data aktuální'!$A$1:$DI$10000,7,0))</f>
        <v>Karkula Zdeněk</v>
      </c>
      <c r="D216" s="55" t="str">
        <f>IF((VLOOKUP($A216,'[1]data aktuální'!$A$1:$DI$10000,14,0))=0,"",(VLOOKUP($A216,'[1]data aktuální'!$A$1:$DI$10000,14,0)))</f>
        <v/>
      </c>
      <c r="E216" s="57">
        <f>(VLOOKUP($A216,'[1]data aktuální'!$A$1:$DI$10000,22,0))</f>
        <v>1000</v>
      </c>
      <c r="F216" s="57">
        <f>(VLOOKUP($A216,'[1]data aktuální'!$A$1:$DI$10000,23,0))</f>
        <v>1000</v>
      </c>
      <c r="G216" s="57">
        <f>(VLOOKUP($A216,'[1]data aktuální'!$A$1:$DI$10000,24,0))</f>
        <v>500</v>
      </c>
      <c r="H216" s="59">
        <f>IF((VLOOKUP($A216,'[1]data aktuální'!$A$1:$DI$10000,27,0))=0,"",(VLOOKUP($A216,'[1]data aktuální'!$A$1:$DI$10000,27,0)))</f>
        <v>100</v>
      </c>
      <c r="I216" s="59" t="str">
        <f>IF((VLOOKUP($A216,'[1]data aktuální'!$A$1:$DI$10000,28,0))=0,"",(VLOOKUP($A216,'[1]data aktuální'!$A$1:$DI$10000,28,0)))</f>
        <v/>
      </c>
      <c r="J216" s="59" t="str">
        <f>IF((VLOOKUP($A216,'[1]data aktuální'!$A$1:$DI$10000,29,0))=0,"",(VLOOKUP($A216,'[1]data aktuální'!$A$1:$DI$10000,29,0)))</f>
        <v/>
      </c>
      <c r="K216" s="59" t="str">
        <f>IF((VLOOKUP($A216,'[1]data aktuální'!$A$1:$DI$10000,30,0))=0,"",(VLOOKUP($A216,'[1]data aktuální'!$A$1:$DI$10000,30,0)))</f>
        <v/>
      </c>
      <c r="L216" s="59" t="str">
        <f>IF((VLOOKUP($A216,'[1]data aktuální'!$A$1:$DI$10000,32,0))=0,"",(VLOOKUP($A216,'[1]data aktuální'!$A$1:$DI$10000,32,0)))</f>
        <v/>
      </c>
      <c r="M216" s="59" t="str">
        <f>IF((VLOOKUP($A216,'[1]data aktuální'!$A$1:$DI$10000,33,0))=0,"",(VLOOKUP($A216,'[1]data aktuální'!$A$1:$DI$10000,33,0)))</f>
        <v/>
      </c>
      <c r="N216" s="59" t="str">
        <f>IF((VLOOKUP($A216,'[1]data aktuální'!$A$1:$DI$10000,34,0))=0,"",(VLOOKUP($A216,'[1]data aktuální'!$A$1:$DI$10000,34,0)))</f>
        <v/>
      </c>
      <c r="O216" s="59" t="str">
        <f>IF((VLOOKUP($A216,'[1]data aktuální'!$A$1:$DI$10000,35,0))=0,"",(VLOOKUP($A216,'[1]data aktuální'!$A$1:$DI$10000,35,0)))</f>
        <v/>
      </c>
      <c r="P216" s="59" t="str">
        <f>IF((VLOOKUP($A216,'[1]data aktuální'!$A$1:$DI$10000,37,0))=0,"",(VLOOKUP($A216,'[1]data aktuální'!$A$1:$DI$10000,37,0)))</f>
        <v/>
      </c>
      <c r="Q216" s="59" t="str">
        <f>IF((VLOOKUP($A216,'[1]data aktuální'!$A$1:$DI$10000,38,0))=0,"",(VLOOKUP($A216,'[1]data aktuální'!$A$1:$DI$10000,38,0)))</f>
        <v/>
      </c>
      <c r="R216" s="59" t="str">
        <f>IF((VLOOKUP($A216,'[1]data aktuální'!$A$1:$DI$10000,39,0))=0,"",(VLOOKUP($A216,'[1]data aktuální'!$A$1:$DI$10000,39,0)))</f>
        <v/>
      </c>
      <c r="S216" s="59" t="str">
        <f>IF((VLOOKUP($A216,'[1]data aktuální'!$A$1:$DI$10000,40,0))=0,"",(VLOOKUP($A216,'[1]data aktuální'!$A$1:$DI$10000,40,0)))</f>
        <v/>
      </c>
      <c r="T216" s="59" t="str">
        <f>IF((VLOOKUP($A216,'[1]data aktuální'!$A$1:$DI$10000,42,0))=0,"",(VLOOKUP($A216,'[1]data aktuální'!$A$1:$DI$10000,42,0)))</f>
        <v/>
      </c>
      <c r="U216" s="59" t="str">
        <f>IF((VLOOKUP($A216,'[1]data aktuální'!$A$1:$DI$10000,43,0))=0,"",(VLOOKUP($A216,'[1]data aktuální'!$A$1:$DI$10000,43,0)))</f>
        <v/>
      </c>
      <c r="V216" s="59" t="str">
        <f>IF((VLOOKUP($A216,'[1]data aktuální'!$A$1:$DI$10000,44,0))=0,"",(VLOOKUP($A216,'[1]data aktuální'!$A$1:$DI$10000,44,0)))</f>
        <v/>
      </c>
      <c r="W216" s="59" t="str">
        <f>IF((VLOOKUP($A216,'[1]data aktuální'!$A$1:$DI$10000,45,0))=0,"",(VLOOKUP($A216,'[1]data aktuální'!$A$1:$DI$10000,45,0)))</f>
        <v/>
      </c>
      <c r="X216" s="59" t="str">
        <f>IF((VLOOKUP($A216,'[1]data aktuální'!$A$1:$DI$10000,47,0))=0,"",(VLOOKUP($A216,'[1]data aktuální'!$A$1:$DI$10000,47,0)))</f>
        <v/>
      </c>
      <c r="Y216" s="59" t="str">
        <f>IF((VLOOKUP($A216,'[1]data aktuální'!$A$1:$DI$10000,48,0))=0,"",(VLOOKUP($A216,'[1]data aktuální'!$A$1:$DI$10000,48,0)))</f>
        <v/>
      </c>
      <c r="Z216" s="59" t="str">
        <f>IF((VLOOKUP($A216,'[1]data aktuální'!$A$1:$DI$10000,49,0))=0,"",(VLOOKUP($A216,'[1]data aktuální'!$A$1:$DI$10000,49,0)))</f>
        <v/>
      </c>
      <c r="AA216" s="59" t="str">
        <f>IF((VLOOKUP($A216,'[1]data aktuální'!$A$1:$DI$10000,50,0))=0,"",(VLOOKUP($A216,'[1]data aktuální'!$A$1:$DI$10000,50,0)))</f>
        <v/>
      </c>
      <c r="AB216" s="59" t="str">
        <f>IF((VLOOKUP($A216,'[1]data aktuální'!$A$1:$DI$10000,52,0))=0,"",(VLOOKUP($A216,'[1]data aktuální'!$A$1:$DI$10000,52,0)))</f>
        <v/>
      </c>
      <c r="AC216" s="59" t="str">
        <f>IF((VLOOKUP($A216,'[1]data aktuální'!$A$1:$DI$10000,53,0))=0,"",(VLOOKUP($A216,'[1]data aktuální'!$A$1:$DI$10000,53,0)))</f>
        <v/>
      </c>
      <c r="AD216" s="59" t="str">
        <f>IF((VLOOKUP($A216,'[1]data aktuální'!$A$1:$DI$10000,54,0))=0,"",(VLOOKUP($A216,'[1]data aktuální'!$A$1:$DI$10000,54,0)))</f>
        <v/>
      </c>
      <c r="AE216" s="59" t="str">
        <f>IF((VLOOKUP($A216,'[1]data aktuální'!$A$1:$DI$10000,55,0))=0,"",(VLOOKUP($A216,'[1]data aktuální'!$A$1:$DI$10000,55,0)))</f>
        <v/>
      </c>
      <c r="AF216" s="59" t="str">
        <f>IF((VLOOKUP($A216,'[1]data aktuální'!$A$1:$DI$10000,57,0))=0,"",(VLOOKUP($A216,'[1]data aktuální'!$A$1:$DI$10000,57,0)))</f>
        <v/>
      </c>
      <c r="AG216" s="59" t="str">
        <f>IF((VLOOKUP($A216,'[1]data aktuální'!$A$1:$DI$10000,58,0))=0,"",(VLOOKUP($A216,'[1]data aktuální'!$A$1:$DI$10000,58,0)))</f>
        <v/>
      </c>
      <c r="AH216" s="59" t="str">
        <f>IF((VLOOKUP($A216,'[1]data aktuální'!$A$1:$DI$10000,59,0))=0,"",(VLOOKUP($A216,'[1]data aktuální'!$A$1:$DI$10000,59,0)))</f>
        <v/>
      </c>
      <c r="AI216" s="59" t="str">
        <f>IF((VLOOKUP($A216,'[1]data aktuální'!$A$1:$DI$10000,60,0))=0,"",(VLOOKUP($A216,'[1]data aktuální'!$A$1:$DI$10000,60,0)))</f>
        <v/>
      </c>
      <c r="AJ216" s="59" t="str">
        <f>IF((VLOOKUP($A216,'[1]data aktuální'!$A$1:$DI$10000,62,0))=0,"",(VLOOKUP($A216,'[1]data aktuální'!$A$1:$DI$10000,62,0)))</f>
        <v/>
      </c>
      <c r="AK216" s="59" t="str">
        <f>IF((VLOOKUP($A216,'[1]data aktuální'!$A$1:$DI$10000,63,0))=0,"",(VLOOKUP($A216,'[1]data aktuální'!$A$1:$DI$10000,63,0)))</f>
        <v/>
      </c>
      <c r="AL216" s="59" t="str">
        <f>IF((VLOOKUP($A216,'[1]data aktuální'!$A$1:$DI$10000,64,0))=0,"",(VLOOKUP($A216,'[1]data aktuální'!$A$1:$DI$10000,64,0)))</f>
        <v/>
      </c>
      <c r="AM216" s="59" t="str">
        <f>IF((VLOOKUP($A216,'[1]data aktuální'!$A$1:$DI$10000,65,0))=0,"",(VLOOKUP($A216,'[1]data aktuální'!$A$1:$DI$10000,65,0)))</f>
        <v/>
      </c>
      <c r="AN216" s="55" t="str">
        <f>VLOOKUP(A216,'[1]data aktuální'!$A$2:$DI$10000,113,0)</f>
        <v>do 2,5 tis.m3</v>
      </c>
    </row>
    <row r="217" spans="1:40" x14ac:dyDescent="0.25">
      <c r="A217" s="74">
        <v>622</v>
      </c>
      <c r="B217" s="54" t="str">
        <f>(VLOOKUP($A217,'[1]data aktuální'!$A$1:$DI$10000,3,0))</f>
        <v>65578571</v>
      </c>
      <c r="C217" s="56" t="str">
        <f>(VLOOKUP($A217,'[1]data aktuální'!$A$1:$DI$10000,7,0))</f>
        <v>Ladislav Ruda</v>
      </c>
      <c r="D217" s="56" t="str">
        <f>IF((VLOOKUP($A217,'[1]data aktuální'!$A$1:$DI$10000,14,0))=0,"",(VLOOKUP($A217,'[1]data aktuální'!$A$1:$DI$10000,14,0)))</f>
        <v>Ladislav Ruda</v>
      </c>
      <c r="E217" s="58">
        <f>(VLOOKUP($A217,'[1]data aktuální'!$A$1:$DI$10000,22,0))</f>
        <v>400</v>
      </c>
      <c r="F217" s="58">
        <f>(VLOOKUP($A217,'[1]data aktuální'!$A$1:$DI$10000,23,0))</f>
        <v>450</v>
      </c>
      <c r="G217" s="58">
        <f>(VLOOKUP($A217,'[1]data aktuální'!$A$1:$DI$10000,24,0))</f>
        <v>500</v>
      </c>
      <c r="H217" s="60">
        <f>IF((VLOOKUP($A217,'[1]data aktuální'!$A$1:$DI$10000,27,0))=0,"",(VLOOKUP($A217,'[1]data aktuální'!$A$1:$DI$10000,27,0)))</f>
        <v>20</v>
      </c>
      <c r="I217" s="60">
        <f>IF((VLOOKUP($A217,'[1]data aktuální'!$A$1:$DI$10000,28,0))=0,"",(VLOOKUP($A217,'[1]data aktuální'!$A$1:$DI$10000,28,0)))</f>
        <v>20</v>
      </c>
      <c r="J217" s="60" t="str">
        <f>IF((VLOOKUP($A217,'[1]data aktuální'!$A$1:$DI$10000,29,0))=0,"",(VLOOKUP($A217,'[1]data aktuální'!$A$1:$DI$10000,29,0)))</f>
        <v/>
      </c>
      <c r="K217" s="60" t="str">
        <f>IF((VLOOKUP($A217,'[1]data aktuální'!$A$1:$DI$10000,30,0))=0,"",(VLOOKUP($A217,'[1]data aktuální'!$A$1:$DI$10000,30,0)))</f>
        <v/>
      </c>
      <c r="L217" s="60" t="str">
        <f>IF((VLOOKUP($A217,'[1]data aktuální'!$A$1:$DI$10000,32,0))=0,"",(VLOOKUP($A217,'[1]data aktuální'!$A$1:$DI$10000,32,0)))</f>
        <v/>
      </c>
      <c r="M217" s="60" t="str">
        <f>IF((VLOOKUP($A217,'[1]data aktuální'!$A$1:$DI$10000,33,0))=0,"",(VLOOKUP($A217,'[1]data aktuální'!$A$1:$DI$10000,33,0)))</f>
        <v/>
      </c>
      <c r="N217" s="60" t="str">
        <f>IF((VLOOKUP($A217,'[1]data aktuální'!$A$1:$DI$10000,34,0))=0,"",(VLOOKUP($A217,'[1]data aktuální'!$A$1:$DI$10000,34,0)))</f>
        <v/>
      </c>
      <c r="O217" s="60" t="str">
        <f>IF((VLOOKUP($A217,'[1]data aktuální'!$A$1:$DI$10000,35,0))=0,"",(VLOOKUP($A217,'[1]data aktuální'!$A$1:$DI$10000,35,0)))</f>
        <v/>
      </c>
      <c r="P217" s="60">
        <f>IF((VLOOKUP($A217,'[1]data aktuální'!$A$1:$DI$10000,37,0))=0,"",(VLOOKUP($A217,'[1]data aktuální'!$A$1:$DI$10000,37,0)))</f>
        <v>15</v>
      </c>
      <c r="Q217" s="60">
        <f>IF((VLOOKUP($A217,'[1]data aktuální'!$A$1:$DI$10000,38,0))=0,"",(VLOOKUP($A217,'[1]data aktuální'!$A$1:$DI$10000,38,0)))</f>
        <v>15</v>
      </c>
      <c r="R217" s="60" t="str">
        <f>IF((VLOOKUP($A217,'[1]data aktuální'!$A$1:$DI$10000,39,0))=0,"",(VLOOKUP($A217,'[1]data aktuální'!$A$1:$DI$10000,39,0)))</f>
        <v/>
      </c>
      <c r="S217" s="60" t="str">
        <f>IF((VLOOKUP($A217,'[1]data aktuální'!$A$1:$DI$10000,40,0))=0,"",(VLOOKUP($A217,'[1]data aktuální'!$A$1:$DI$10000,40,0)))</f>
        <v/>
      </c>
      <c r="T217" s="60" t="str">
        <f>IF((VLOOKUP($A217,'[1]data aktuální'!$A$1:$DI$10000,42,0))=0,"",(VLOOKUP($A217,'[1]data aktuální'!$A$1:$DI$10000,42,0)))</f>
        <v/>
      </c>
      <c r="U217" s="60" t="str">
        <f>IF((VLOOKUP($A217,'[1]data aktuální'!$A$1:$DI$10000,43,0))=0,"",(VLOOKUP($A217,'[1]data aktuální'!$A$1:$DI$10000,43,0)))</f>
        <v/>
      </c>
      <c r="V217" s="60" t="str">
        <f>IF((VLOOKUP($A217,'[1]data aktuální'!$A$1:$DI$10000,44,0))=0,"",(VLOOKUP($A217,'[1]data aktuální'!$A$1:$DI$10000,44,0)))</f>
        <v/>
      </c>
      <c r="W217" s="60" t="str">
        <f>IF((VLOOKUP($A217,'[1]data aktuální'!$A$1:$DI$10000,45,0))=0,"",(VLOOKUP($A217,'[1]data aktuální'!$A$1:$DI$10000,45,0)))</f>
        <v/>
      </c>
      <c r="X217" s="60">
        <f>IF((VLOOKUP($A217,'[1]data aktuální'!$A$1:$DI$10000,47,0))=0,"",(VLOOKUP($A217,'[1]data aktuální'!$A$1:$DI$10000,47,0)))</f>
        <v>15</v>
      </c>
      <c r="Y217" s="60">
        <f>IF((VLOOKUP($A217,'[1]data aktuální'!$A$1:$DI$10000,48,0))=0,"",(VLOOKUP($A217,'[1]data aktuální'!$A$1:$DI$10000,48,0)))</f>
        <v>15</v>
      </c>
      <c r="Z217" s="60" t="str">
        <f>IF((VLOOKUP($A217,'[1]data aktuální'!$A$1:$DI$10000,49,0))=0,"",(VLOOKUP($A217,'[1]data aktuální'!$A$1:$DI$10000,49,0)))</f>
        <v/>
      </c>
      <c r="AA217" s="60" t="str">
        <f>IF((VLOOKUP($A217,'[1]data aktuální'!$A$1:$DI$10000,50,0))=0,"",(VLOOKUP($A217,'[1]data aktuální'!$A$1:$DI$10000,50,0)))</f>
        <v/>
      </c>
      <c r="AB217" s="60" t="str">
        <f>IF((VLOOKUP($A217,'[1]data aktuální'!$A$1:$DI$10000,52,0))=0,"",(VLOOKUP($A217,'[1]data aktuální'!$A$1:$DI$10000,52,0)))</f>
        <v/>
      </c>
      <c r="AC217" s="60" t="str">
        <f>IF((VLOOKUP($A217,'[1]data aktuální'!$A$1:$DI$10000,53,0))=0,"",(VLOOKUP($A217,'[1]data aktuální'!$A$1:$DI$10000,53,0)))</f>
        <v/>
      </c>
      <c r="AD217" s="60" t="str">
        <f>IF((VLOOKUP($A217,'[1]data aktuální'!$A$1:$DI$10000,54,0))=0,"",(VLOOKUP($A217,'[1]data aktuální'!$A$1:$DI$10000,54,0)))</f>
        <v/>
      </c>
      <c r="AE217" s="60" t="str">
        <f>IF((VLOOKUP($A217,'[1]data aktuální'!$A$1:$DI$10000,55,0))=0,"",(VLOOKUP($A217,'[1]data aktuální'!$A$1:$DI$10000,55,0)))</f>
        <v/>
      </c>
      <c r="AF217" s="60" t="str">
        <f>IF((VLOOKUP($A217,'[1]data aktuální'!$A$1:$DI$10000,57,0))=0,"",(VLOOKUP($A217,'[1]data aktuální'!$A$1:$DI$10000,57,0)))</f>
        <v/>
      </c>
      <c r="AG217" s="60" t="str">
        <f>IF((VLOOKUP($A217,'[1]data aktuální'!$A$1:$DI$10000,58,0))=0,"",(VLOOKUP($A217,'[1]data aktuální'!$A$1:$DI$10000,58,0)))</f>
        <v/>
      </c>
      <c r="AH217" s="60" t="str">
        <f>IF((VLOOKUP($A217,'[1]data aktuální'!$A$1:$DI$10000,59,0))=0,"",(VLOOKUP($A217,'[1]data aktuální'!$A$1:$DI$10000,59,0)))</f>
        <v/>
      </c>
      <c r="AI217" s="60" t="str">
        <f>IF((VLOOKUP($A217,'[1]data aktuální'!$A$1:$DI$10000,60,0))=0,"",(VLOOKUP($A217,'[1]data aktuální'!$A$1:$DI$10000,60,0)))</f>
        <v/>
      </c>
      <c r="AJ217" s="60" t="str">
        <f>IF((VLOOKUP($A217,'[1]data aktuální'!$A$1:$DI$10000,62,0))=0,"",(VLOOKUP($A217,'[1]data aktuální'!$A$1:$DI$10000,62,0)))</f>
        <v/>
      </c>
      <c r="AK217" s="60" t="str">
        <f>IF((VLOOKUP($A217,'[1]data aktuální'!$A$1:$DI$10000,63,0))=0,"",(VLOOKUP($A217,'[1]data aktuální'!$A$1:$DI$10000,63,0)))</f>
        <v/>
      </c>
      <c r="AL217" s="60" t="str">
        <f>IF((VLOOKUP($A217,'[1]data aktuální'!$A$1:$DI$10000,64,0))=0,"",(VLOOKUP($A217,'[1]data aktuální'!$A$1:$DI$10000,64,0)))</f>
        <v/>
      </c>
      <c r="AM217" s="60" t="str">
        <f>IF((VLOOKUP($A217,'[1]data aktuální'!$A$1:$DI$10000,65,0))=0,"",(VLOOKUP($A217,'[1]data aktuální'!$A$1:$DI$10000,65,0)))</f>
        <v/>
      </c>
      <c r="AN217" s="56" t="str">
        <f>VLOOKUP(A217,'[1]data aktuální'!$A$2:$DI$10000,113,0)</f>
        <v>do 2,5 tis.m3</v>
      </c>
    </row>
    <row r="218" spans="1:40" s="36" customFormat="1" x14ac:dyDescent="0.25">
      <c r="A218" s="36">
        <v>278</v>
      </c>
      <c r="B218" s="53" t="str">
        <f>(VLOOKUP($A218,'[1]data aktuální'!$A$1:$DI$10000,3,0))</f>
        <v>07606621</v>
      </c>
      <c r="C218" s="55" t="str">
        <f>(VLOOKUP($A218,'[1]data aktuální'!$A$1:$DI$10000,7,0))</f>
        <v>Pila Fajt s.r.o.</v>
      </c>
      <c r="D218" s="55" t="str">
        <f>IF((VLOOKUP($A218,'[1]data aktuální'!$A$1:$DI$10000,14,0))=0,"",(VLOOKUP($A218,'[1]data aktuální'!$A$1:$DI$10000,14,0)))</f>
        <v/>
      </c>
      <c r="E218" s="57">
        <f>(VLOOKUP($A218,'[1]data aktuální'!$A$1:$DI$10000,22,0))</f>
        <v>400</v>
      </c>
      <c r="F218" s="57">
        <f>(VLOOKUP($A218,'[1]data aktuální'!$A$1:$DI$10000,23,0))</f>
        <v>400</v>
      </c>
      <c r="G218" s="57">
        <f>(VLOOKUP($A218,'[1]data aktuální'!$A$1:$DI$10000,24,0))</f>
        <v>400</v>
      </c>
      <c r="H218" s="59">
        <f>IF((VLOOKUP($A218,'[1]data aktuální'!$A$1:$DI$10000,27,0))=0,"",(VLOOKUP($A218,'[1]data aktuální'!$A$1:$DI$10000,27,0)))</f>
        <v>30</v>
      </c>
      <c r="I218" s="59" t="str">
        <f>IF((VLOOKUP($A218,'[1]data aktuální'!$A$1:$DI$10000,28,0))=0,"",(VLOOKUP($A218,'[1]data aktuální'!$A$1:$DI$10000,28,0)))</f>
        <v/>
      </c>
      <c r="J218" s="59">
        <f>IF((VLOOKUP($A218,'[1]data aktuální'!$A$1:$DI$10000,29,0))=0,"",(VLOOKUP($A218,'[1]data aktuální'!$A$1:$DI$10000,29,0)))</f>
        <v>30</v>
      </c>
      <c r="K218" s="59" t="str">
        <f>IF((VLOOKUP($A218,'[1]data aktuální'!$A$1:$DI$10000,30,0))=0,"",(VLOOKUP($A218,'[1]data aktuální'!$A$1:$DI$10000,30,0)))</f>
        <v/>
      </c>
      <c r="L218" s="59">
        <f>IF((VLOOKUP($A218,'[1]data aktuální'!$A$1:$DI$10000,32,0))=0,"",(VLOOKUP($A218,'[1]data aktuální'!$A$1:$DI$10000,32,0)))</f>
        <v>8</v>
      </c>
      <c r="M218" s="59" t="str">
        <f>IF((VLOOKUP($A218,'[1]data aktuální'!$A$1:$DI$10000,33,0))=0,"",(VLOOKUP($A218,'[1]data aktuální'!$A$1:$DI$10000,33,0)))</f>
        <v/>
      </c>
      <c r="N218" s="59">
        <f>IF((VLOOKUP($A218,'[1]data aktuální'!$A$1:$DI$10000,34,0))=0,"",(VLOOKUP($A218,'[1]data aktuální'!$A$1:$DI$10000,34,0)))</f>
        <v>17</v>
      </c>
      <c r="O218" s="59" t="str">
        <f>IF((VLOOKUP($A218,'[1]data aktuální'!$A$1:$DI$10000,35,0))=0,"",(VLOOKUP($A218,'[1]data aktuální'!$A$1:$DI$10000,35,0)))</f>
        <v/>
      </c>
      <c r="P218" s="59">
        <f>IF((VLOOKUP($A218,'[1]data aktuální'!$A$1:$DI$10000,37,0))=0,"",(VLOOKUP($A218,'[1]data aktuální'!$A$1:$DI$10000,37,0)))</f>
        <v>10</v>
      </c>
      <c r="Q218" s="59" t="str">
        <f>IF((VLOOKUP($A218,'[1]data aktuální'!$A$1:$DI$10000,38,0))=0,"",(VLOOKUP($A218,'[1]data aktuální'!$A$1:$DI$10000,38,0)))</f>
        <v/>
      </c>
      <c r="R218" s="59">
        <f>IF((VLOOKUP($A218,'[1]data aktuální'!$A$1:$DI$10000,39,0))=0,"",(VLOOKUP($A218,'[1]data aktuální'!$A$1:$DI$10000,39,0)))</f>
        <v>5</v>
      </c>
      <c r="S218" s="59" t="str">
        <f>IF((VLOOKUP($A218,'[1]data aktuální'!$A$1:$DI$10000,40,0))=0,"",(VLOOKUP($A218,'[1]data aktuální'!$A$1:$DI$10000,40,0)))</f>
        <v/>
      </c>
      <c r="T218" s="59" t="str">
        <f>IF((VLOOKUP($A218,'[1]data aktuální'!$A$1:$DI$10000,42,0))=0,"",(VLOOKUP($A218,'[1]data aktuální'!$A$1:$DI$10000,42,0)))</f>
        <v/>
      </c>
      <c r="U218" s="59" t="str">
        <f>IF((VLOOKUP($A218,'[1]data aktuální'!$A$1:$DI$10000,43,0))=0,"",(VLOOKUP($A218,'[1]data aktuální'!$A$1:$DI$10000,43,0)))</f>
        <v/>
      </c>
      <c r="V218" s="59" t="str">
        <f>IF((VLOOKUP($A218,'[1]data aktuální'!$A$1:$DI$10000,44,0))=0,"",(VLOOKUP($A218,'[1]data aktuální'!$A$1:$DI$10000,44,0)))</f>
        <v/>
      </c>
      <c r="W218" s="59" t="str">
        <f>IF((VLOOKUP($A218,'[1]data aktuální'!$A$1:$DI$10000,45,0))=0,"",(VLOOKUP($A218,'[1]data aktuální'!$A$1:$DI$10000,45,0)))</f>
        <v/>
      </c>
      <c r="X218" s="59" t="str">
        <f>IF((VLOOKUP($A218,'[1]data aktuální'!$A$1:$DI$10000,47,0))=0,"",(VLOOKUP($A218,'[1]data aktuální'!$A$1:$DI$10000,47,0)))</f>
        <v/>
      </c>
      <c r="Y218" s="59" t="str">
        <f>IF((VLOOKUP($A218,'[1]data aktuální'!$A$1:$DI$10000,48,0))=0,"",(VLOOKUP($A218,'[1]data aktuální'!$A$1:$DI$10000,48,0)))</f>
        <v/>
      </c>
      <c r="Z218" s="59" t="str">
        <f>IF((VLOOKUP($A218,'[1]data aktuální'!$A$1:$DI$10000,49,0))=0,"",(VLOOKUP($A218,'[1]data aktuální'!$A$1:$DI$10000,49,0)))</f>
        <v/>
      </c>
      <c r="AA218" s="59" t="str">
        <f>IF((VLOOKUP($A218,'[1]data aktuální'!$A$1:$DI$10000,50,0))=0,"",(VLOOKUP($A218,'[1]data aktuální'!$A$1:$DI$10000,50,0)))</f>
        <v/>
      </c>
      <c r="AB218" s="59" t="str">
        <f>IF((VLOOKUP($A218,'[1]data aktuální'!$A$1:$DI$10000,52,0))=0,"",(VLOOKUP($A218,'[1]data aktuální'!$A$1:$DI$10000,52,0)))</f>
        <v/>
      </c>
      <c r="AC218" s="59" t="str">
        <f>IF((VLOOKUP($A218,'[1]data aktuální'!$A$1:$DI$10000,53,0))=0,"",(VLOOKUP($A218,'[1]data aktuální'!$A$1:$DI$10000,53,0)))</f>
        <v/>
      </c>
      <c r="AD218" s="59" t="str">
        <f>IF((VLOOKUP($A218,'[1]data aktuální'!$A$1:$DI$10000,54,0))=0,"",(VLOOKUP($A218,'[1]data aktuální'!$A$1:$DI$10000,54,0)))</f>
        <v/>
      </c>
      <c r="AE218" s="59" t="str">
        <f>IF((VLOOKUP($A218,'[1]data aktuální'!$A$1:$DI$10000,55,0))=0,"",(VLOOKUP($A218,'[1]data aktuální'!$A$1:$DI$10000,55,0)))</f>
        <v/>
      </c>
      <c r="AF218" s="59" t="str">
        <f>IF((VLOOKUP($A218,'[1]data aktuální'!$A$1:$DI$10000,57,0))=0,"",(VLOOKUP($A218,'[1]data aktuální'!$A$1:$DI$10000,57,0)))</f>
        <v/>
      </c>
      <c r="AG218" s="59" t="str">
        <f>IF((VLOOKUP($A218,'[1]data aktuální'!$A$1:$DI$10000,58,0))=0,"",(VLOOKUP($A218,'[1]data aktuální'!$A$1:$DI$10000,58,0)))</f>
        <v/>
      </c>
      <c r="AH218" s="59" t="str">
        <f>IF((VLOOKUP($A218,'[1]data aktuální'!$A$1:$DI$10000,59,0))=0,"",(VLOOKUP($A218,'[1]data aktuální'!$A$1:$DI$10000,59,0)))</f>
        <v/>
      </c>
      <c r="AI218" s="59" t="str">
        <f>IF((VLOOKUP($A218,'[1]data aktuální'!$A$1:$DI$10000,60,0))=0,"",(VLOOKUP($A218,'[1]data aktuální'!$A$1:$DI$10000,60,0)))</f>
        <v/>
      </c>
      <c r="AJ218" s="59" t="str">
        <f>IF((VLOOKUP($A218,'[1]data aktuální'!$A$1:$DI$10000,62,0))=0,"",(VLOOKUP($A218,'[1]data aktuální'!$A$1:$DI$10000,62,0)))</f>
        <v/>
      </c>
      <c r="AK218" s="59" t="str">
        <f>IF((VLOOKUP($A218,'[1]data aktuální'!$A$1:$DI$10000,63,0))=0,"",(VLOOKUP($A218,'[1]data aktuální'!$A$1:$DI$10000,63,0)))</f>
        <v/>
      </c>
      <c r="AL218" s="59" t="str">
        <f>IF((VLOOKUP($A218,'[1]data aktuální'!$A$1:$DI$10000,64,0))=0,"",(VLOOKUP($A218,'[1]data aktuální'!$A$1:$DI$10000,64,0)))</f>
        <v/>
      </c>
      <c r="AM218" s="59" t="str">
        <f>IF((VLOOKUP($A218,'[1]data aktuální'!$A$1:$DI$10000,65,0))=0,"",(VLOOKUP($A218,'[1]data aktuální'!$A$1:$DI$10000,65,0)))</f>
        <v/>
      </c>
      <c r="AN218" s="55" t="str">
        <f>VLOOKUP(A218,'[1]data aktuální'!$A$2:$DI$10000,113,0)</f>
        <v>do 2,5 tis.m3</v>
      </c>
    </row>
    <row r="219" spans="1:40" x14ac:dyDescent="0.25">
      <c r="A219" s="74">
        <v>642</v>
      </c>
      <c r="B219" s="54" t="str">
        <f>(VLOOKUP($A219,'[1]data aktuální'!$A$1:$DI$10000,3,0))</f>
        <v>10307273</v>
      </c>
      <c r="C219" s="56" t="str">
        <f>(VLOOKUP($A219,'[1]data aktuální'!$A$1:$DI$10000,7,0))</f>
        <v>Jiří Hadrava</v>
      </c>
      <c r="D219" s="56" t="str">
        <f>IF((VLOOKUP($A219,'[1]data aktuální'!$A$1:$DI$10000,14,0))=0,"",(VLOOKUP($A219,'[1]data aktuální'!$A$1:$DI$10000,14,0)))</f>
        <v/>
      </c>
      <c r="E219" s="58">
        <f>(VLOOKUP($A219,'[1]data aktuální'!$A$1:$DI$10000,22,0))</f>
        <v>400</v>
      </c>
      <c r="F219" s="58">
        <f>(VLOOKUP($A219,'[1]data aktuální'!$A$1:$DI$10000,23,0))</f>
        <v>400</v>
      </c>
      <c r="G219" s="58">
        <f>(VLOOKUP($A219,'[1]data aktuální'!$A$1:$DI$10000,24,0))</f>
        <v>400</v>
      </c>
      <c r="H219" s="60" t="str">
        <f>IF((VLOOKUP($A219,'[1]data aktuální'!$A$1:$DI$10000,27,0))=0,"",(VLOOKUP($A219,'[1]data aktuální'!$A$1:$DI$10000,27,0)))</f>
        <v/>
      </c>
      <c r="I219" s="60">
        <f>IF((VLOOKUP($A219,'[1]data aktuální'!$A$1:$DI$10000,28,0))=0,"",(VLOOKUP($A219,'[1]data aktuální'!$A$1:$DI$10000,28,0)))</f>
        <v>80</v>
      </c>
      <c r="J219" s="60" t="str">
        <f>IF((VLOOKUP($A219,'[1]data aktuální'!$A$1:$DI$10000,29,0))=0,"",(VLOOKUP($A219,'[1]data aktuální'!$A$1:$DI$10000,29,0)))</f>
        <v/>
      </c>
      <c r="K219" s="60" t="str">
        <f>IF((VLOOKUP($A219,'[1]data aktuální'!$A$1:$DI$10000,30,0))=0,"",(VLOOKUP($A219,'[1]data aktuální'!$A$1:$DI$10000,30,0)))</f>
        <v/>
      </c>
      <c r="L219" s="60" t="str">
        <f>IF((VLOOKUP($A219,'[1]data aktuální'!$A$1:$DI$10000,32,0))=0,"",(VLOOKUP($A219,'[1]data aktuální'!$A$1:$DI$10000,32,0)))</f>
        <v/>
      </c>
      <c r="M219" s="60" t="str">
        <f>IF((VLOOKUP($A219,'[1]data aktuální'!$A$1:$DI$10000,33,0))=0,"",(VLOOKUP($A219,'[1]data aktuální'!$A$1:$DI$10000,33,0)))</f>
        <v/>
      </c>
      <c r="N219" s="60" t="str">
        <f>IF((VLOOKUP($A219,'[1]data aktuální'!$A$1:$DI$10000,34,0))=0,"",(VLOOKUP($A219,'[1]data aktuální'!$A$1:$DI$10000,34,0)))</f>
        <v/>
      </c>
      <c r="O219" s="60" t="str">
        <f>IF((VLOOKUP($A219,'[1]data aktuální'!$A$1:$DI$10000,35,0))=0,"",(VLOOKUP($A219,'[1]data aktuální'!$A$1:$DI$10000,35,0)))</f>
        <v/>
      </c>
      <c r="P219" s="60" t="str">
        <f>IF((VLOOKUP($A219,'[1]data aktuální'!$A$1:$DI$10000,37,0))=0,"",(VLOOKUP($A219,'[1]data aktuální'!$A$1:$DI$10000,37,0)))</f>
        <v/>
      </c>
      <c r="Q219" s="60" t="str">
        <f>IF((VLOOKUP($A219,'[1]data aktuální'!$A$1:$DI$10000,38,0))=0,"",(VLOOKUP($A219,'[1]data aktuální'!$A$1:$DI$10000,38,0)))</f>
        <v/>
      </c>
      <c r="R219" s="60" t="str">
        <f>IF((VLOOKUP($A219,'[1]data aktuální'!$A$1:$DI$10000,39,0))=0,"",(VLOOKUP($A219,'[1]data aktuální'!$A$1:$DI$10000,39,0)))</f>
        <v/>
      </c>
      <c r="S219" s="60" t="str">
        <f>IF((VLOOKUP($A219,'[1]data aktuální'!$A$1:$DI$10000,40,0))=0,"",(VLOOKUP($A219,'[1]data aktuální'!$A$1:$DI$10000,40,0)))</f>
        <v/>
      </c>
      <c r="T219" s="60" t="str">
        <f>IF((VLOOKUP($A219,'[1]data aktuální'!$A$1:$DI$10000,42,0))=0,"",(VLOOKUP($A219,'[1]data aktuální'!$A$1:$DI$10000,42,0)))</f>
        <v/>
      </c>
      <c r="U219" s="60">
        <f>IF((VLOOKUP($A219,'[1]data aktuální'!$A$1:$DI$10000,43,0))=0,"",(VLOOKUP($A219,'[1]data aktuální'!$A$1:$DI$10000,43,0)))</f>
        <v>20</v>
      </c>
      <c r="V219" s="60" t="str">
        <f>IF((VLOOKUP($A219,'[1]data aktuální'!$A$1:$DI$10000,44,0))=0,"",(VLOOKUP($A219,'[1]data aktuální'!$A$1:$DI$10000,44,0)))</f>
        <v/>
      </c>
      <c r="W219" s="60" t="str">
        <f>IF((VLOOKUP($A219,'[1]data aktuální'!$A$1:$DI$10000,45,0))=0,"",(VLOOKUP($A219,'[1]data aktuální'!$A$1:$DI$10000,45,0)))</f>
        <v/>
      </c>
      <c r="X219" s="60" t="str">
        <f>IF((VLOOKUP($A219,'[1]data aktuální'!$A$1:$DI$10000,47,0))=0,"",(VLOOKUP($A219,'[1]data aktuální'!$A$1:$DI$10000,47,0)))</f>
        <v/>
      </c>
      <c r="Y219" s="60" t="str">
        <f>IF((VLOOKUP($A219,'[1]data aktuální'!$A$1:$DI$10000,48,0))=0,"",(VLOOKUP($A219,'[1]data aktuální'!$A$1:$DI$10000,48,0)))</f>
        <v/>
      </c>
      <c r="Z219" s="60" t="str">
        <f>IF((VLOOKUP($A219,'[1]data aktuální'!$A$1:$DI$10000,49,0))=0,"",(VLOOKUP($A219,'[1]data aktuální'!$A$1:$DI$10000,49,0)))</f>
        <v/>
      </c>
      <c r="AA219" s="60" t="str">
        <f>IF((VLOOKUP($A219,'[1]data aktuální'!$A$1:$DI$10000,50,0))=0,"",(VLOOKUP($A219,'[1]data aktuální'!$A$1:$DI$10000,50,0)))</f>
        <v/>
      </c>
      <c r="AB219" s="60" t="str">
        <f>IF((VLOOKUP($A219,'[1]data aktuální'!$A$1:$DI$10000,52,0))=0,"",(VLOOKUP($A219,'[1]data aktuální'!$A$1:$DI$10000,52,0)))</f>
        <v/>
      </c>
      <c r="AC219" s="60" t="str">
        <f>IF((VLOOKUP($A219,'[1]data aktuální'!$A$1:$DI$10000,53,0))=0,"",(VLOOKUP($A219,'[1]data aktuální'!$A$1:$DI$10000,53,0)))</f>
        <v/>
      </c>
      <c r="AD219" s="60" t="str">
        <f>IF((VLOOKUP($A219,'[1]data aktuální'!$A$1:$DI$10000,54,0))=0,"",(VLOOKUP($A219,'[1]data aktuální'!$A$1:$DI$10000,54,0)))</f>
        <v/>
      </c>
      <c r="AE219" s="60" t="str">
        <f>IF((VLOOKUP($A219,'[1]data aktuální'!$A$1:$DI$10000,55,0))=0,"",(VLOOKUP($A219,'[1]data aktuální'!$A$1:$DI$10000,55,0)))</f>
        <v/>
      </c>
      <c r="AF219" s="60" t="str">
        <f>IF((VLOOKUP($A219,'[1]data aktuální'!$A$1:$DI$10000,57,0))=0,"",(VLOOKUP($A219,'[1]data aktuální'!$A$1:$DI$10000,57,0)))</f>
        <v/>
      </c>
      <c r="AG219" s="60" t="str">
        <f>IF((VLOOKUP($A219,'[1]data aktuální'!$A$1:$DI$10000,58,0))=0,"",(VLOOKUP($A219,'[1]data aktuální'!$A$1:$DI$10000,58,0)))</f>
        <v/>
      </c>
      <c r="AH219" s="60" t="str">
        <f>IF((VLOOKUP($A219,'[1]data aktuální'!$A$1:$DI$10000,59,0))=0,"",(VLOOKUP($A219,'[1]data aktuální'!$A$1:$DI$10000,59,0)))</f>
        <v/>
      </c>
      <c r="AI219" s="60" t="str">
        <f>IF((VLOOKUP($A219,'[1]data aktuální'!$A$1:$DI$10000,60,0))=0,"",(VLOOKUP($A219,'[1]data aktuální'!$A$1:$DI$10000,60,0)))</f>
        <v/>
      </c>
      <c r="AJ219" s="60" t="str">
        <f>IF((VLOOKUP($A219,'[1]data aktuální'!$A$1:$DI$10000,62,0))=0,"",(VLOOKUP($A219,'[1]data aktuální'!$A$1:$DI$10000,62,0)))</f>
        <v/>
      </c>
      <c r="AK219" s="60" t="str">
        <f>IF((VLOOKUP($A219,'[1]data aktuální'!$A$1:$DI$10000,63,0))=0,"",(VLOOKUP($A219,'[1]data aktuální'!$A$1:$DI$10000,63,0)))</f>
        <v/>
      </c>
      <c r="AL219" s="60" t="str">
        <f>IF((VLOOKUP($A219,'[1]data aktuální'!$A$1:$DI$10000,64,0))=0,"",(VLOOKUP($A219,'[1]data aktuální'!$A$1:$DI$10000,64,0)))</f>
        <v/>
      </c>
      <c r="AM219" s="60" t="str">
        <f>IF((VLOOKUP($A219,'[1]data aktuální'!$A$1:$DI$10000,65,0))=0,"",(VLOOKUP($A219,'[1]data aktuální'!$A$1:$DI$10000,65,0)))</f>
        <v/>
      </c>
      <c r="AN219" s="56" t="str">
        <f>VLOOKUP(A219,'[1]data aktuální'!$A$2:$DI$10000,113,0)</f>
        <v>do 2,5 tis.m3</v>
      </c>
    </row>
    <row r="220" spans="1:40" s="36" customFormat="1" x14ac:dyDescent="0.25">
      <c r="A220" s="36">
        <v>486</v>
      </c>
      <c r="B220" s="53" t="str">
        <f>(VLOOKUP($A220,'[1]data aktuální'!$A$1:$DI$10000,3,0))</f>
        <v>09282441</v>
      </c>
      <c r="C220" s="55" t="str">
        <f>(VLOOKUP($A220,'[1]data aktuální'!$A$1:$DI$10000,7,0))</f>
        <v>Green Building Products s.r.o.</v>
      </c>
      <c r="D220" s="55" t="str">
        <f>IF((VLOOKUP($A220,'[1]data aktuální'!$A$1:$DI$10000,14,0))=0,"",(VLOOKUP($A220,'[1]data aktuální'!$A$1:$DI$10000,14,0)))</f>
        <v/>
      </c>
      <c r="E220" s="57">
        <f>(VLOOKUP($A220,'[1]data aktuální'!$A$1:$DI$10000,22,0))</f>
        <v>60</v>
      </c>
      <c r="F220" s="57">
        <f>(VLOOKUP($A220,'[1]data aktuální'!$A$1:$DI$10000,23,0))</f>
        <v>240</v>
      </c>
      <c r="G220" s="57">
        <f>(VLOOKUP($A220,'[1]data aktuální'!$A$1:$DI$10000,24,0))</f>
        <v>360</v>
      </c>
      <c r="H220" s="59">
        <f>IF((VLOOKUP($A220,'[1]data aktuální'!$A$1:$DI$10000,27,0))=0,"",(VLOOKUP($A220,'[1]data aktuální'!$A$1:$DI$10000,27,0)))</f>
        <v>70</v>
      </c>
      <c r="I220" s="59">
        <f>IF((VLOOKUP($A220,'[1]data aktuální'!$A$1:$DI$10000,28,0))=0,"",(VLOOKUP($A220,'[1]data aktuální'!$A$1:$DI$10000,28,0)))</f>
        <v>20</v>
      </c>
      <c r="J220" s="59" t="str">
        <f>IF((VLOOKUP($A220,'[1]data aktuální'!$A$1:$DI$10000,29,0))=0,"",(VLOOKUP($A220,'[1]data aktuální'!$A$1:$DI$10000,29,0)))</f>
        <v/>
      </c>
      <c r="K220" s="59" t="str">
        <f>IF((VLOOKUP($A220,'[1]data aktuální'!$A$1:$DI$10000,30,0))=0,"",(VLOOKUP($A220,'[1]data aktuální'!$A$1:$DI$10000,30,0)))</f>
        <v/>
      </c>
      <c r="L220" s="59" t="str">
        <f>IF((VLOOKUP($A220,'[1]data aktuální'!$A$1:$DI$10000,32,0))=0,"",(VLOOKUP($A220,'[1]data aktuální'!$A$1:$DI$10000,32,0)))</f>
        <v/>
      </c>
      <c r="M220" s="59" t="str">
        <f>IF((VLOOKUP($A220,'[1]data aktuální'!$A$1:$DI$10000,33,0))=0,"",(VLOOKUP($A220,'[1]data aktuální'!$A$1:$DI$10000,33,0)))</f>
        <v/>
      </c>
      <c r="N220" s="59" t="str">
        <f>IF((VLOOKUP($A220,'[1]data aktuální'!$A$1:$DI$10000,34,0))=0,"",(VLOOKUP($A220,'[1]data aktuální'!$A$1:$DI$10000,34,0)))</f>
        <v/>
      </c>
      <c r="O220" s="59" t="str">
        <f>IF((VLOOKUP($A220,'[1]data aktuální'!$A$1:$DI$10000,35,0))=0,"",(VLOOKUP($A220,'[1]data aktuální'!$A$1:$DI$10000,35,0)))</f>
        <v/>
      </c>
      <c r="P220" s="59" t="str">
        <f>IF((VLOOKUP($A220,'[1]data aktuální'!$A$1:$DI$10000,37,0))=0,"",(VLOOKUP($A220,'[1]data aktuální'!$A$1:$DI$10000,37,0)))</f>
        <v/>
      </c>
      <c r="Q220" s="59">
        <f>IF((VLOOKUP($A220,'[1]data aktuální'!$A$1:$DI$10000,38,0))=0,"",(VLOOKUP($A220,'[1]data aktuální'!$A$1:$DI$10000,38,0)))</f>
        <v>10</v>
      </c>
      <c r="R220" s="59" t="str">
        <f>IF((VLOOKUP($A220,'[1]data aktuální'!$A$1:$DI$10000,39,0))=0,"",(VLOOKUP($A220,'[1]data aktuální'!$A$1:$DI$10000,39,0)))</f>
        <v/>
      </c>
      <c r="S220" s="59" t="str">
        <f>IF((VLOOKUP($A220,'[1]data aktuální'!$A$1:$DI$10000,40,0))=0,"",(VLOOKUP($A220,'[1]data aktuální'!$A$1:$DI$10000,40,0)))</f>
        <v/>
      </c>
      <c r="T220" s="59" t="str">
        <f>IF((VLOOKUP($A220,'[1]data aktuální'!$A$1:$DI$10000,42,0))=0,"",(VLOOKUP($A220,'[1]data aktuální'!$A$1:$DI$10000,42,0)))</f>
        <v/>
      </c>
      <c r="U220" s="59" t="str">
        <f>IF((VLOOKUP($A220,'[1]data aktuální'!$A$1:$DI$10000,43,0))=0,"",(VLOOKUP($A220,'[1]data aktuální'!$A$1:$DI$10000,43,0)))</f>
        <v/>
      </c>
      <c r="V220" s="59" t="str">
        <f>IF((VLOOKUP($A220,'[1]data aktuální'!$A$1:$DI$10000,44,0))=0,"",(VLOOKUP($A220,'[1]data aktuální'!$A$1:$DI$10000,44,0)))</f>
        <v/>
      </c>
      <c r="W220" s="59" t="str">
        <f>IF((VLOOKUP($A220,'[1]data aktuální'!$A$1:$DI$10000,45,0))=0,"",(VLOOKUP($A220,'[1]data aktuální'!$A$1:$DI$10000,45,0)))</f>
        <v/>
      </c>
      <c r="X220" s="59" t="str">
        <f>IF((VLOOKUP($A220,'[1]data aktuální'!$A$1:$DI$10000,47,0))=0,"",(VLOOKUP($A220,'[1]data aktuální'!$A$1:$DI$10000,47,0)))</f>
        <v/>
      </c>
      <c r="Y220" s="59" t="str">
        <f>IF((VLOOKUP($A220,'[1]data aktuální'!$A$1:$DI$10000,48,0))=0,"",(VLOOKUP($A220,'[1]data aktuální'!$A$1:$DI$10000,48,0)))</f>
        <v/>
      </c>
      <c r="Z220" s="59" t="str">
        <f>IF((VLOOKUP($A220,'[1]data aktuální'!$A$1:$DI$10000,49,0))=0,"",(VLOOKUP($A220,'[1]data aktuální'!$A$1:$DI$10000,49,0)))</f>
        <v/>
      </c>
      <c r="AA220" s="59" t="str">
        <f>IF((VLOOKUP($A220,'[1]data aktuální'!$A$1:$DI$10000,50,0))=0,"",(VLOOKUP($A220,'[1]data aktuální'!$A$1:$DI$10000,50,0)))</f>
        <v/>
      </c>
      <c r="AB220" s="59" t="str">
        <f>IF((VLOOKUP($A220,'[1]data aktuální'!$A$1:$DI$10000,52,0))=0,"",(VLOOKUP($A220,'[1]data aktuální'!$A$1:$DI$10000,52,0)))</f>
        <v/>
      </c>
      <c r="AC220" s="59" t="str">
        <f>IF((VLOOKUP($A220,'[1]data aktuální'!$A$1:$DI$10000,53,0))=0,"",(VLOOKUP($A220,'[1]data aktuální'!$A$1:$DI$10000,53,0)))</f>
        <v/>
      </c>
      <c r="AD220" s="59" t="str">
        <f>IF((VLOOKUP($A220,'[1]data aktuální'!$A$1:$DI$10000,54,0))=0,"",(VLOOKUP($A220,'[1]data aktuální'!$A$1:$DI$10000,54,0)))</f>
        <v/>
      </c>
      <c r="AE220" s="59" t="str">
        <f>IF((VLOOKUP($A220,'[1]data aktuální'!$A$1:$DI$10000,55,0))=0,"",(VLOOKUP($A220,'[1]data aktuální'!$A$1:$DI$10000,55,0)))</f>
        <v/>
      </c>
      <c r="AF220" s="59" t="str">
        <f>IF((VLOOKUP($A220,'[1]data aktuální'!$A$1:$DI$10000,57,0))=0,"",(VLOOKUP($A220,'[1]data aktuální'!$A$1:$DI$10000,57,0)))</f>
        <v/>
      </c>
      <c r="AG220" s="59" t="str">
        <f>IF((VLOOKUP($A220,'[1]data aktuální'!$A$1:$DI$10000,58,0))=0,"",(VLOOKUP($A220,'[1]data aktuální'!$A$1:$DI$10000,58,0)))</f>
        <v/>
      </c>
      <c r="AH220" s="59" t="str">
        <f>IF((VLOOKUP($A220,'[1]data aktuální'!$A$1:$DI$10000,59,0))=0,"",(VLOOKUP($A220,'[1]data aktuální'!$A$1:$DI$10000,59,0)))</f>
        <v/>
      </c>
      <c r="AI220" s="59" t="str">
        <f>IF((VLOOKUP($A220,'[1]data aktuální'!$A$1:$DI$10000,60,0))=0,"",(VLOOKUP($A220,'[1]data aktuální'!$A$1:$DI$10000,60,0)))</f>
        <v/>
      </c>
      <c r="AJ220" s="59" t="str">
        <f>IF((VLOOKUP($A220,'[1]data aktuální'!$A$1:$DI$10000,62,0))=0,"",(VLOOKUP($A220,'[1]data aktuální'!$A$1:$DI$10000,62,0)))</f>
        <v/>
      </c>
      <c r="AK220" s="59" t="str">
        <f>IF((VLOOKUP($A220,'[1]data aktuální'!$A$1:$DI$10000,63,0))=0,"",(VLOOKUP($A220,'[1]data aktuální'!$A$1:$DI$10000,63,0)))</f>
        <v/>
      </c>
      <c r="AL220" s="59" t="str">
        <f>IF((VLOOKUP($A220,'[1]data aktuální'!$A$1:$DI$10000,64,0))=0,"",(VLOOKUP($A220,'[1]data aktuální'!$A$1:$DI$10000,64,0)))</f>
        <v/>
      </c>
      <c r="AM220" s="59" t="str">
        <f>IF((VLOOKUP($A220,'[1]data aktuální'!$A$1:$DI$10000,65,0))=0,"",(VLOOKUP($A220,'[1]data aktuální'!$A$1:$DI$10000,65,0)))</f>
        <v/>
      </c>
      <c r="AN220" s="55" t="str">
        <f>VLOOKUP(A220,'[1]data aktuální'!$A$2:$DI$10000,113,0)</f>
        <v>do 2,5 tis.m3</v>
      </c>
    </row>
    <row r="221" spans="1:40" x14ac:dyDescent="0.25">
      <c r="A221" s="74">
        <v>203</v>
      </c>
      <c r="B221" s="54" t="str">
        <f>(VLOOKUP($A221,'[1]data aktuální'!$A$1:$DI$10000,3,0))</f>
        <v>04788214</v>
      </c>
      <c r="C221" s="56" t="str">
        <f>(VLOOKUP($A221,'[1]data aktuální'!$A$1:$DI$10000,7,0))</f>
        <v>tvargl s.r.o.</v>
      </c>
      <c r="D221" s="56" t="str">
        <f>IF((VLOOKUP($A221,'[1]data aktuální'!$A$1:$DI$10000,14,0))=0,"",(VLOOKUP($A221,'[1]data aktuální'!$A$1:$DI$10000,14,0)))</f>
        <v>Pila Odry</v>
      </c>
      <c r="E221" s="58">
        <f>(VLOOKUP($A221,'[1]data aktuální'!$A$1:$DI$10000,22,0))</f>
        <v>350</v>
      </c>
      <c r="F221" s="58">
        <f>(VLOOKUP($A221,'[1]data aktuální'!$A$1:$DI$10000,23,0))</f>
        <v>350</v>
      </c>
      <c r="G221" s="58">
        <f>(VLOOKUP($A221,'[1]data aktuální'!$A$1:$DI$10000,24,0))</f>
        <v>350</v>
      </c>
      <c r="H221" s="60">
        <f>IF((VLOOKUP($A221,'[1]data aktuální'!$A$1:$DI$10000,27,0))=0,"",(VLOOKUP($A221,'[1]data aktuální'!$A$1:$DI$10000,27,0)))</f>
        <v>50</v>
      </c>
      <c r="I221" s="60">
        <f>IF((VLOOKUP($A221,'[1]data aktuální'!$A$1:$DI$10000,28,0))=0,"",(VLOOKUP($A221,'[1]data aktuální'!$A$1:$DI$10000,28,0)))</f>
        <v>50</v>
      </c>
      <c r="J221" s="60" t="str">
        <f>IF((VLOOKUP($A221,'[1]data aktuální'!$A$1:$DI$10000,29,0))=0,"",(VLOOKUP($A221,'[1]data aktuální'!$A$1:$DI$10000,29,0)))</f>
        <v/>
      </c>
      <c r="K221" s="60" t="str">
        <f>IF((VLOOKUP($A221,'[1]data aktuální'!$A$1:$DI$10000,30,0))=0,"",(VLOOKUP($A221,'[1]data aktuální'!$A$1:$DI$10000,30,0)))</f>
        <v/>
      </c>
      <c r="L221" s="60" t="str">
        <f>IF((VLOOKUP($A221,'[1]data aktuální'!$A$1:$DI$10000,32,0))=0,"",(VLOOKUP($A221,'[1]data aktuální'!$A$1:$DI$10000,32,0)))</f>
        <v/>
      </c>
      <c r="M221" s="60" t="str">
        <f>IF((VLOOKUP($A221,'[1]data aktuální'!$A$1:$DI$10000,33,0))=0,"",(VLOOKUP($A221,'[1]data aktuální'!$A$1:$DI$10000,33,0)))</f>
        <v/>
      </c>
      <c r="N221" s="60" t="str">
        <f>IF((VLOOKUP($A221,'[1]data aktuální'!$A$1:$DI$10000,34,0))=0,"",(VLOOKUP($A221,'[1]data aktuální'!$A$1:$DI$10000,34,0)))</f>
        <v/>
      </c>
      <c r="O221" s="60" t="str">
        <f>IF((VLOOKUP($A221,'[1]data aktuální'!$A$1:$DI$10000,35,0))=0,"",(VLOOKUP($A221,'[1]data aktuální'!$A$1:$DI$10000,35,0)))</f>
        <v/>
      </c>
      <c r="P221" s="60" t="str">
        <f>IF((VLOOKUP($A221,'[1]data aktuální'!$A$1:$DI$10000,37,0))=0,"",(VLOOKUP($A221,'[1]data aktuální'!$A$1:$DI$10000,37,0)))</f>
        <v/>
      </c>
      <c r="Q221" s="60" t="str">
        <f>IF((VLOOKUP($A221,'[1]data aktuální'!$A$1:$DI$10000,38,0))=0,"",(VLOOKUP($A221,'[1]data aktuální'!$A$1:$DI$10000,38,0)))</f>
        <v/>
      </c>
      <c r="R221" s="60" t="str">
        <f>IF((VLOOKUP($A221,'[1]data aktuální'!$A$1:$DI$10000,39,0))=0,"",(VLOOKUP($A221,'[1]data aktuální'!$A$1:$DI$10000,39,0)))</f>
        <v/>
      </c>
      <c r="S221" s="60" t="str">
        <f>IF((VLOOKUP($A221,'[1]data aktuální'!$A$1:$DI$10000,40,0))=0,"",(VLOOKUP($A221,'[1]data aktuální'!$A$1:$DI$10000,40,0)))</f>
        <v/>
      </c>
      <c r="T221" s="60" t="str">
        <f>IF((VLOOKUP($A221,'[1]data aktuální'!$A$1:$DI$10000,42,0))=0,"",(VLOOKUP($A221,'[1]data aktuální'!$A$1:$DI$10000,42,0)))</f>
        <v/>
      </c>
      <c r="U221" s="60" t="str">
        <f>IF((VLOOKUP($A221,'[1]data aktuální'!$A$1:$DI$10000,43,0))=0,"",(VLOOKUP($A221,'[1]data aktuální'!$A$1:$DI$10000,43,0)))</f>
        <v/>
      </c>
      <c r="V221" s="60" t="str">
        <f>IF((VLOOKUP($A221,'[1]data aktuální'!$A$1:$DI$10000,44,0))=0,"",(VLOOKUP($A221,'[1]data aktuální'!$A$1:$DI$10000,44,0)))</f>
        <v/>
      </c>
      <c r="W221" s="60" t="str">
        <f>IF((VLOOKUP($A221,'[1]data aktuální'!$A$1:$DI$10000,45,0))=0,"",(VLOOKUP($A221,'[1]data aktuální'!$A$1:$DI$10000,45,0)))</f>
        <v/>
      </c>
      <c r="X221" s="60" t="str">
        <f>IF((VLOOKUP($A221,'[1]data aktuální'!$A$1:$DI$10000,47,0))=0,"",(VLOOKUP($A221,'[1]data aktuální'!$A$1:$DI$10000,47,0)))</f>
        <v/>
      </c>
      <c r="Y221" s="60" t="str">
        <f>IF((VLOOKUP($A221,'[1]data aktuální'!$A$1:$DI$10000,48,0))=0,"",(VLOOKUP($A221,'[1]data aktuální'!$A$1:$DI$10000,48,0)))</f>
        <v/>
      </c>
      <c r="Z221" s="60" t="str">
        <f>IF((VLOOKUP($A221,'[1]data aktuální'!$A$1:$DI$10000,49,0))=0,"",(VLOOKUP($A221,'[1]data aktuální'!$A$1:$DI$10000,49,0)))</f>
        <v/>
      </c>
      <c r="AA221" s="60" t="str">
        <f>IF((VLOOKUP($A221,'[1]data aktuální'!$A$1:$DI$10000,50,0))=0,"",(VLOOKUP($A221,'[1]data aktuální'!$A$1:$DI$10000,50,0)))</f>
        <v/>
      </c>
      <c r="AB221" s="60" t="str">
        <f>IF((VLOOKUP($A221,'[1]data aktuální'!$A$1:$DI$10000,52,0))=0,"",(VLOOKUP($A221,'[1]data aktuální'!$A$1:$DI$10000,52,0)))</f>
        <v/>
      </c>
      <c r="AC221" s="60" t="str">
        <f>IF((VLOOKUP($A221,'[1]data aktuální'!$A$1:$DI$10000,53,0))=0,"",(VLOOKUP($A221,'[1]data aktuální'!$A$1:$DI$10000,53,0)))</f>
        <v/>
      </c>
      <c r="AD221" s="60" t="str">
        <f>IF((VLOOKUP($A221,'[1]data aktuální'!$A$1:$DI$10000,54,0))=0,"",(VLOOKUP($A221,'[1]data aktuální'!$A$1:$DI$10000,54,0)))</f>
        <v/>
      </c>
      <c r="AE221" s="60" t="str">
        <f>IF((VLOOKUP($A221,'[1]data aktuální'!$A$1:$DI$10000,55,0))=0,"",(VLOOKUP($A221,'[1]data aktuální'!$A$1:$DI$10000,55,0)))</f>
        <v/>
      </c>
      <c r="AF221" s="60" t="str">
        <f>IF((VLOOKUP($A221,'[1]data aktuální'!$A$1:$DI$10000,57,0))=0,"",(VLOOKUP($A221,'[1]data aktuální'!$A$1:$DI$10000,57,0)))</f>
        <v/>
      </c>
      <c r="AG221" s="60" t="str">
        <f>IF((VLOOKUP($A221,'[1]data aktuální'!$A$1:$DI$10000,58,0))=0,"",(VLOOKUP($A221,'[1]data aktuální'!$A$1:$DI$10000,58,0)))</f>
        <v/>
      </c>
      <c r="AH221" s="60" t="str">
        <f>IF((VLOOKUP($A221,'[1]data aktuální'!$A$1:$DI$10000,59,0))=0,"",(VLOOKUP($A221,'[1]data aktuální'!$A$1:$DI$10000,59,0)))</f>
        <v/>
      </c>
      <c r="AI221" s="60" t="str">
        <f>IF((VLOOKUP($A221,'[1]data aktuální'!$A$1:$DI$10000,60,0))=0,"",(VLOOKUP($A221,'[1]data aktuální'!$A$1:$DI$10000,60,0)))</f>
        <v/>
      </c>
      <c r="AJ221" s="60" t="str">
        <f>IF((VLOOKUP($A221,'[1]data aktuální'!$A$1:$DI$10000,62,0))=0,"",(VLOOKUP($A221,'[1]data aktuální'!$A$1:$DI$10000,62,0)))</f>
        <v/>
      </c>
      <c r="AK221" s="60" t="str">
        <f>IF((VLOOKUP($A221,'[1]data aktuální'!$A$1:$DI$10000,63,0))=0,"",(VLOOKUP($A221,'[1]data aktuální'!$A$1:$DI$10000,63,0)))</f>
        <v/>
      </c>
      <c r="AL221" s="60" t="str">
        <f>IF((VLOOKUP($A221,'[1]data aktuální'!$A$1:$DI$10000,64,0))=0,"",(VLOOKUP($A221,'[1]data aktuální'!$A$1:$DI$10000,64,0)))</f>
        <v/>
      </c>
      <c r="AM221" s="60" t="str">
        <f>IF((VLOOKUP($A221,'[1]data aktuální'!$A$1:$DI$10000,65,0))=0,"",(VLOOKUP($A221,'[1]data aktuální'!$A$1:$DI$10000,65,0)))</f>
        <v/>
      </c>
      <c r="AN221" s="56" t="str">
        <f>VLOOKUP(A221,'[1]data aktuální'!$A$2:$DI$10000,113,0)</f>
        <v>do 2,5 tis.m3</v>
      </c>
    </row>
    <row r="222" spans="1:40" s="36" customFormat="1" x14ac:dyDescent="0.25">
      <c r="A222" s="36">
        <v>306</v>
      </c>
      <c r="B222" s="53" t="str">
        <f>(VLOOKUP($A222,'[1]data aktuální'!$A$1:$DI$10000,3,0))</f>
        <v>76621642</v>
      </c>
      <c r="C222" s="55" t="str">
        <f>(VLOOKUP($A222,'[1]data aktuální'!$A$1:$DI$10000,7,0))</f>
        <v>David Bohdálek</v>
      </c>
      <c r="D222" s="55" t="str">
        <f>IF((VLOOKUP($A222,'[1]data aktuální'!$A$1:$DI$10000,14,0))=0,"",(VLOOKUP($A222,'[1]data aktuální'!$A$1:$DI$10000,14,0)))</f>
        <v/>
      </c>
      <c r="E222" s="57">
        <f>(VLOOKUP($A222,'[1]data aktuální'!$A$1:$DI$10000,22,0))</f>
        <v>600</v>
      </c>
      <c r="F222" s="57">
        <f>(VLOOKUP($A222,'[1]data aktuální'!$A$1:$DI$10000,23,0))</f>
        <v>333</v>
      </c>
      <c r="G222" s="57">
        <f>(VLOOKUP($A222,'[1]data aktuální'!$A$1:$DI$10000,24,0))</f>
        <v>302</v>
      </c>
      <c r="H222" s="59">
        <f>IF((VLOOKUP($A222,'[1]data aktuální'!$A$1:$DI$10000,27,0))=0,"",(VLOOKUP($A222,'[1]data aktuální'!$A$1:$DI$10000,27,0)))</f>
        <v>100</v>
      </c>
      <c r="I222" s="59" t="str">
        <f>IF((VLOOKUP($A222,'[1]data aktuální'!$A$1:$DI$10000,28,0))=0,"",(VLOOKUP($A222,'[1]data aktuální'!$A$1:$DI$10000,28,0)))</f>
        <v/>
      </c>
      <c r="J222" s="59" t="str">
        <f>IF((VLOOKUP($A222,'[1]data aktuální'!$A$1:$DI$10000,29,0))=0,"",(VLOOKUP($A222,'[1]data aktuální'!$A$1:$DI$10000,29,0)))</f>
        <v/>
      </c>
      <c r="K222" s="59" t="str">
        <f>IF((VLOOKUP($A222,'[1]data aktuální'!$A$1:$DI$10000,30,0))=0,"",(VLOOKUP($A222,'[1]data aktuální'!$A$1:$DI$10000,30,0)))</f>
        <v/>
      </c>
      <c r="L222" s="59" t="str">
        <f>IF((VLOOKUP($A222,'[1]data aktuální'!$A$1:$DI$10000,32,0))=0,"",(VLOOKUP($A222,'[1]data aktuální'!$A$1:$DI$10000,32,0)))</f>
        <v/>
      </c>
      <c r="M222" s="59" t="str">
        <f>IF((VLOOKUP($A222,'[1]data aktuální'!$A$1:$DI$10000,33,0))=0,"",(VLOOKUP($A222,'[1]data aktuální'!$A$1:$DI$10000,33,0)))</f>
        <v/>
      </c>
      <c r="N222" s="59" t="str">
        <f>IF((VLOOKUP($A222,'[1]data aktuální'!$A$1:$DI$10000,34,0))=0,"",(VLOOKUP($A222,'[1]data aktuální'!$A$1:$DI$10000,34,0)))</f>
        <v/>
      </c>
      <c r="O222" s="59" t="str">
        <f>IF((VLOOKUP($A222,'[1]data aktuální'!$A$1:$DI$10000,35,0))=0,"",(VLOOKUP($A222,'[1]data aktuální'!$A$1:$DI$10000,35,0)))</f>
        <v/>
      </c>
      <c r="P222" s="59" t="str">
        <f>IF((VLOOKUP($A222,'[1]data aktuální'!$A$1:$DI$10000,37,0))=0,"",(VLOOKUP($A222,'[1]data aktuální'!$A$1:$DI$10000,37,0)))</f>
        <v/>
      </c>
      <c r="Q222" s="59" t="str">
        <f>IF((VLOOKUP($A222,'[1]data aktuální'!$A$1:$DI$10000,38,0))=0,"",(VLOOKUP($A222,'[1]data aktuální'!$A$1:$DI$10000,38,0)))</f>
        <v/>
      </c>
      <c r="R222" s="59" t="str">
        <f>IF((VLOOKUP($A222,'[1]data aktuální'!$A$1:$DI$10000,39,0))=0,"",(VLOOKUP($A222,'[1]data aktuální'!$A$1:$DI$10000,39,0)))</f>
        <v/>
      </c>
      <c r="S222" s="59" t="str">
        <f>IF((VLOOKUP($A222,'[1]data aktuální'!$A$1:$DI$10000,40,0))=0,"",(VLOOKUP($A222,'[1]data aktuální'!$A$1:$DI$10000,40,0)))</f>
        <v/>
      </c>
      <c r="T222" s="59" t="str">
        <f>IF((VLOOKUP($A222,'[1]data aktuální'!$A$1:$DI$10000,42,0))=0,"",(VLOOKUP($A222,'[1]data aktuální'!$A$1:$DI$10000,42,0)))</f>
        <v/>
      </c>
      <c r="U222" s="59" t="str">
        <f>IF((VLOOKUP($A222,'[1]data aktuální'!$A$1:$DI$10000,43,0))=0,"",(VLOOKUP($A222,'[1]data aktuální'!$A$1:$DI$10000,43,0)))</f>
        <v/>
      </c>
      <c r="V222" s="59" t="str">
        <f>IF((VLOOKUP($A222,'[1]data aktuální'!$A$1:$DI$10000,44,0))=0,"",(VLOOKUP($A222,'[1]data aktuální'!$A$1:$DI$10000,44,0)))</f>
        <v/>
      </c>
      <c r="W222" s="59" t="str">
        <f>IF((VLOOKUP($A222,'[1]data aktuální'!$A$1:$DI$10000,45,0))=0,"",(VLOOKUP($A222,'[1]data aktuální'!$A$1:$DI$10000,45,0)))</f>
        <v/>
      </c>
      <c r="X222" s="59" t="str">
        <f>IF((VLOOKUP($A222,'[1]data aktuální'!$A$1:$DI$10000,47,0))=0,"",(VLOOKUP($A222,'[1]data aktuální'!$A$1:$DI$10000,47,0)))</f>
        <v/>
      </c>
      <c r="Y222" s="59" t="str">
        <f>IF((VLOOKUP($A222,'[1]data aktuální'!$A$1:$DI$10000,48,0))=0,"",(VLOOKUP($A222,'[1]data aktuální'!$A$1:$DI$10000,48,0)))</f>
        <v/>
      </c>
      <c r="Z222" s="59" t="str">
        <f>IF((VLOOKUP($A222,'[1]data aktuální'!$A$1:$DI$10000,49,0))=0,"",(VLOOKUP($A222,'[1]data aktuální'!$A$1:$DI$10000,49,0)))</f>
        <v/>
      </c>
      <c r="AA222" s="59" t="str">
        <f>IF((VLOOKUP($A222,'[1]data aktuální'!$A$1:$DI$10000,50,0))=0,"",(VLOOKUP($A222,'[1]data aktuální'!$A$1:$DI$10000,50,0)))</f>
        <v/>
      </c>
      <c r="AB222" s="59" t="str">
        <f>IF((VLOOKUP($A222,'[1]data aktuální'!$A$1:$DI$10000,52,0))=0,"",(VLOOKUP($A222,'[1]data aktuální'!$A$1:$DI$10000,52,0)))</f>
        <v/>
      </c>
      <c r="AC222" s="59" t="str">
        <f>IF((VLOOKUP($A222,'[1]data aktuální'!$A$1:$DI$10000,53,0))=0,"",(VLOOKUP($A222,'[1]data aktuální'!$A$1:$DI$10000,53,0)))</f>
        <v/>
      </c>
      <c r="AD222" s="59" t="str">
        <f>IF((VLOOKUP($A222,'[1]data aktuální'!$A$1:$DI$10000,54,0))=0,"",(VLOOKUP($A222,'[1]data aktuální'!$A$1:$DI$10000,54,0)))</f>
        <v/>
      </c>
      <c r="AE222" s="59" t="str">
        <f>IF((VLOOKUP($A222,'[1]data aktuální'!$A$1:$DI$10000,55,0))=0,"",(VLOOKUP($A222,'[1]data aktuální'!$A$1:$DI$10000,55,0)))</f>
        <v/>
      </c>
      <c r="AF222" s="59" t="str">
        <f>IF((VLOOKUP($A222,'[1]data aktuální'!$A$1:$DI$10000,57,0))=0,"",(VLOOKUP($A222,'[1]data aktuální'!$A$1:$DI$10000,57,0)))</f>
        <v/>
      </c>
      <c r="AG222" s="59" t="str">
        <f>IF((VLOOKUP($A222,'[1]data aktuální'!$A$1:$DI$10000,58,0))=0,"",(VLOOKUP($A222,'[1]data aktuální'!$A$1:$DI$10000,58,0)))</f>
        <v/>
      </c>
      <c r="AH222" s="59" t="str">
        <f>IF((VLOOKUP($A222,'[1]data aktuální'!$A$1:$DI$10000,59,0))=0,"",(VLOOKUP($A222,'[1]data aktuální'!$A$1:$DI$10000,59,0)))</f>
        <v/>
      </c>
      <c r="AI222" s="59" t="str">
        <f>IF((VLOOKUP($A222,'[1]data aktuální'!$A$1:$DI$10000,60,0))=0,"",(VLOOKUP($A222,'[1]data aktuální'!$A$1:$DI$10000,60,0)))</f>
        <v/>
      </c>
      <c r="AJ222" s="59" t="str">
        <f>IF((VLOOKUP($A222,'[1]data aktuální'!$A$1:$DI$10000,62,0))=0,"",(VLOOKUP($A222,'[1]data aktuální'!$A$1:$DI$10000,62,0)))</f>
        <v/>
      </c>
      <c r="AK222" s="59" t="str">
        <f>IF((VLOOKUP($A222,'[1]data aktuální'!$A$1:$DI$10000,63,0))=0,"",(VLOOKUP($A222,'[1]data aktuální'!$A$1:$DI$10000,63,0)))</f>
        <v/>
      </c>
      <c r="AL222" s="59" t="str">
        <f>IF((VLOOKUP($A222,'[1]data aktuální'!$A$1:$DI$10000,64,0))=0,"",(VLOOKUP($A222,'[1]data aktuální'!$A$1:$DI$10000,64,0)))</f>
        <v/>
      </c>
      <c r="AM222" s="59" t="str">
        <f>IF((VLOOKUP($A222,'[1]data aktuální'!$A$1:$DI$10000,65,0))=0,"",(VLOOKUP($A222,'[1]data aktuální'!$A$1:$DI$10000,65,0)))</f>
        <v/>
      </c>
      <c r="AN222" s="55" t="str">
        <f>VLOOKUP(A222,'[1]data aktuální'!$A$2:$DI$10000,113,0)</f>
        <v>do 2,5 tis.m3</v>
      </c>
    </row>
    <row r="223" spans="1:40" x14ac:dyDescent="0.25">
      <c r="A223" s="74">
        <v>185</v>
      </c>
      <c r="B223" s="54" t="str">
        <f>(VLOOKUP($A223,'[1]data aktuální'!$A$1:$DI$10000,3,0))</f>
        <v>25510223</v>
      </c>
      <c r="C223" s="56" t="str">
        <f>(VLOOKUP($A223,'[1]data aktuální'!$A$1:$DI$10000,7,0))</f>
        <v>Dřevotrading spol. s r.o.</v>
      </c>
      <c r="D223" s="56" t="str">
        <f>IF((VLOOKUP($A223,'[1]data aktuální'!$A$1:$DI$10000,14,0))=0,"",(VLOOKUP($A223,'[1]data aktuální'!$A$1:$DI$10000,14,0)))</f>
        <v/>
      </c>
      <c r="E223" s="58">
        <f>(VLOOKUP($A223,'[1]data aktuální'!$A$1:$DI$10000,22,0))</f>
        <v>1708</v>
      </c>
      <c r="F223" s="58">
        <f>(VLOOKUP($A223,'[1]data aktuální'!$A$1:$DI$10000,23,0))</f>
        <v>710</v>
      </c>
      <c r="G223" s="58">
        <f>(VLOOKUP($A223,'[1]data aktuální'!$A$1:$DI$10000,24,0))</f>
        <v>296</v>
      </c>
      <c r="H223" s="60">
        <f>IF((VLOOKUP($A223,'[1]data aktuální'!$A$1:$DI$10000,27,0))=0,"",(VLOOKUP($A223,'[1]data aktuální'!$A$1:$DI$10000,27,0)))</f>
        <v>100</v>
      </c>
      <c r="I223" s="60" t="str">
        <f>IF((VLOOKUP($A223,'[1]data aktuální'!$A$1:$DI$10000,28,0))=0,"",(VLOOKUP($A223,'[1]data aktuální'!$A$1:$DI$10000,28,0)))</f>
        <v/>
      </c>
      <c r="J223" s="60" t="str">
        <f>IF((VLOOKUP($A223,'[1]data aktuální'!$A$1:$DI$10000,29,0))=0,"",(VLOOKUP($A223,'[1]data aktuální'!$A$1:$DI$10000,29,0)))</f>
        <v/>
      </c>
      <c r="K223" s="60" t="str">
        <f>IF((VLOOKUP($A223,'[1]data aktuální'!$A$1:$DI$10000,30,0))=0,"",(VLOOKUP($A223,'[1]data aktuální'!$A$1:$DI$10000,30,0)))</f>
        <v/>
      </c>
      <c r="L223" s="60" t="str">
        <f>IF((VLOOKUP($A223,'[1]data aktuální'!$A$1:$DI$10000,32,0))=0,"",(VLOOKUP($A223,'[1]data aktuální'!$A$1:$DI$10000,32,0)))</f>
        <v/>
      </c>
      <c r="M223" s="60" t="str">
        <f>IF((VLOOKUP($A223,'[1]data aktuální'!$A$1:$DI$10000,33,0))=0,"",(VLOOKUP($A223,'[1]data aktuální'!$A$1:$DI$10000,33,0)))</f>
        <v/>
      </c>
      <c r="N223" s="60" t="str">
        <f>IF((VLOOKUP($A223,'[1]data aktuální'!$A$1:$DI$10000,34,0))=0,"",(VLOOKUP($A223,'[1]data aktuální'!$A$1:$DI$10000,34,0)))</f>
        <v/>
      </c>
      <c r="O223" s="60" t="str">
        <f>IF((VLOOKUP($A223,'[1]data aktuální'!$A$1:$DI$10000,35,0))=0,"",(VLOOKUP($A223,'[1]data aktuální'!$A$1:$DI$10000,35,0)))</f>
        <v/>
      </c>
      <c r="P223" s="60" t="str">
        <f>IF((VLOOKUP($A223,'[1]data aktuální'!$A$1:$DI$10000,37,0))=0,"",(VLOOKUP($A223,'[1]data aktuální'!$A$1:$DI$10000,37,0)))</f>
        <v/>
      </c>
      <c r="Q223" s="60" t="str">
        <f>IF((VLOOKUP($A223,'[1]data aktuální'!$A$1:$DI$10000,38,0))=0,"",(VLOOKUP($A223,'[1]data aktuální'!$A$1:$DI$10000,38,0)))</f>
        <v/>
      </c>
      <c r="R223" s="60" t="str">
        <f>IF((VLOOKUP($A223,'[1]data aktuální'!$A$1:$DI$10000,39,0))=0,"",(VLOOKUP($A223,'[1]data aktuální'!$A$1:$DI$10000,39,0)))</f>
        <v/>
      </c>
      <c r="S223" s="60" t="str">
        <f>IF((VLOOKUP($A223,'[1]data aktuální'!$A$1:$DI$10000,40,0))=0,"",(VLOOKUP($A223,'[1]data aktuální'!$A$1:$DI$10000,40,0)))</f>
        <v/>
      </c>
      <c r="T223" s="60" t="str">
        <f>IF((VLOOKUP($A223,'[1]data aktuální'!$A$1:$DI$10000,42,0))=0,"",(VLOOKUP($A223,'[1]data aktuální'!$A$1:$DI$10000,42,0)))</f>
        <v/>
      </c>
      <c r="U223" s="60" t="str">
        <f>IF((VLOOKUP($A223,'[1]data aktuální'!$A$1:$DI$10000,43,0))=0,"",(VLOOKUP($A223,'[1]data aktuální'!$A$1:$DI$10000,43,0)))</f>
        <v/>
      </c>
      <c r="V223" s="60" t="str">
        <f>IF((VLOOKUP($A223,'[1]data aktuální'!$A$1:$DI$10000,44,0))=0,"",(VLOOKUP($A223,'[1]data aktuální'!$A$1:$DI$10000,44,0)))</f>
        <v/>
      </c>
      <c r="W223" s="60" t="str">
        <f>IF((VLOOKUP($A223,'[1]data aktuální'!$A$1:$DI$10000,45,0))=0,"",(VLOOKUP($A223,'[1]data aktuální'!$A$1:$DI$10000,45,0)))</f>
        <v/>
      </c>
      <c r="X223" s="60" t="str">
        <f>IF((VLOOKUP($A223,'[1]data aktuální'!$A$1:$DI$10000,47,0))=0,"",(VLOOKUP($A223,'[1]data aktuální'!$A$1:$DI$10000,47,0)))</f>
        <v/>
      </c>
      <c r="Y223" s="60" t="str">
        <f>IF((VLOOKUP($A223,'[1]data aktuální'!$A$1:$DI$10000,48,0))=0,"",(VLOOKUP($A223,'[1]data aktuální'!$A$1:$DI$10000,48,0)))</f>
        <v/>
      </c>
      <c r="Z223" s="60" t="str">
        <f>IF((VLOOKUP($A223,'[1]data aktuální'!$A$1:$DI$10000,49,0))=0,"",(VLOOKUP($A223,'[1]data aktuální'!$A$1:$DI$10000,49,0)))</f>
        <v/>
      </c>
      <c r="AA223" s="60" t="str">
        <f>IF((VLOOKUP($A223,'[1]data aktuální'!$A$1:$DI$10000,50,0))=0,"",(VLOOKUP($A223,'[1]data aktuální'!$A$1:$DI$10000,50,0)))</f>
        <v/>
      </c>
      <c r="AB223" s="60" t="str">
        <f>IF((VLOOKUP($A223,'[1]data aktuální'!$A$1:$DI$10000,52,0))=0,"",(VLOOKUP($A223,'[1]data aktuální'!$A$1:$DI$10000,52,0)))</f>
        <v/>
      </c>
      <c r="AC223" s="60" t="str">
        <f>IF((VLOOKUP($A223,'[1]data aktuální'!$A$1:$DI$10000,53,0))=0,"",(VLOOKUP($A223,'[1]data aktuální'!$A$1:$DI$10000,53,0)))</f>
        <v/>
      </c>
      <c r="AD223" s="60" t="str">
        <f>IF((VLOOKUP($A223,'[1]data aktuální'!$A$1:$DI$10000,54,0))=0,"",(VLOOKUP($A223,'[1]data aktuální'!$A$1:$DI$10000,54,0)))</f>
        <v/>
      </c>
      <c r="AE223" s="60" t="str">
        <f>IF((VLOOKUP($A223,'[1]data aktuální'!$A$1:$DI$10000,55,0))=0,"",(VLOOKUP($A223,'[1]data aktuální'!$A$1:$DI$10000,55,0)))</f>
        <v/>
      </c>
      <c r="AF223" s="60" t="str">
        <f>IF((VLOOKUP($A223,'[1]data aktuální'!$A$1:$DI$10000,57,0))=0,"",(VLOOKUP($A223,'[1]data aktuální'!$A$1:$DI$10000,57,0)))</f>
        <v/>
      </c>
      <c r="AG223" s="60" t="str">
        <f>IF((VLOOKUP($A223,'[1]data aktuální'!$A$1:$DI$10000,58,0))=0,"",(VLOOKUP($A223,'[1]data aktuální'!$A$1:$DI$10000,58,0)))</f>
        <v/>
      </c>
      <c r="AH223" s="60" t="str">
        <f>IF((VLOOKUP($A223,'[1]data aktuální'!$A$1:$DI$10000,59,0))=0,"",(VLOOKUP($A223,'[1]data aktuální'!$A$1:$DI$10000,59,0)))</f>
        <v/>
      </c>
      <c r="AI223" s="60" t="str">
        <f>IF((VLOOKUP($A223,'[1]data aktuální'!$A$1:$DI$10000,60,0))=0,"",(VLOOKUP($A223,'[1]data aktuální'!$A$1:$DI$10000,60,0)))</f>
        <v/>
      </c>
      <c r="AJ223" s="60" t="str">
        <f>IF((VLOOKUP($A223,'[1]data aktuální'!$A$1:$DI$10000,62,0))=0,"",(VLOOKUP($A223,'[1]data aktuální'!$A$1:$DI$10000,62,0)))</f>
        <v/>
      </c>
      <c r="AK223" s="60" t="str">
        <f>IF((VLOOKUP($A223,'[1]data aktuální'!$A$1:$DI$10000,63,0))=0,"",(VLOOKUP($A223,'[1]data aktuální'!$A$1:$DI$10000,63,0)))</f>
        <v/>
      </c>
      <c r="AL223" s="60" t="str">
        <f>IF((VLOOKUP($A223,'[1]data aktuální'!$A$1:$DI$10000,64,0))=0,"",(VLOOKUP($A223,'[1]data aktuální'!$A$1:$DI$10000,64,0)))</f>
        <v/>
      </c>
      <c r="AM223" s="60" t="str">
        <f>IF((VLOOKUP($A223,'[1]data aktuální'!$A$1:$DI$10000,65,0))=0,"",(VLOOKUP($A223,'[1]data aktuální'!$A$1:$DI$10000,65,0)))</f>
        <v/>
      </c>
      <c r="AN223" s="56" t="str">
        <f>VLOOKUP(A223,'[1]data aktuální'!$A$2:$DI$10000,113,0)</f>
        <v>do 2,5 tis.m3</v>
      </c>
    </row>
    <row r="224" spans="1:40" s="36" customFormat="1" x14ac:dyDescent="0.25">
      <c r="A224" s="36">
        <v>272</v>
      </c>
      <c r="B224" s="53" t="str">
        <f>(VLOOKUP($A224,'[1]data aktuální'!$A$1:$DI$10000,3,0))</f>
        <v>73676683</v>
      </c>
      <c r="C224" s="55" t="str">
        <f>(VLOOKUP($A224,'[1]data aktuální'!$A$1:$DI$10000,7,0))</f>
        <v>Michaela Brzobohatá</v>
      </c>
      <c r="D224" s="55" t="str">
        <f>IF((VLOOKUP($A224,'[1]data aktuální'!$A$1:$DI$10000,14,0))=0,"",(VLOOKUP($A224,'[1]data aktuální'!$A$1:$DI$10000,14,0)))</f>
        <v/>
      </c>
      <c r="E224" s="57">
        <f>(VLOOKUP($A224,'[1]data aktuální'!$A$1:$DI$10000,22,0))</f>
        <v>240</v>
      </c>
      <c r="F224" s="57">
        <f>(VLOOKUP($A224,'[1]data aktuální'!$A$1:$DI$10000,23,0))</f>
        <v>260</v>
      </c>
      <c r="G224" s="57">
        <f>(VLOOKUP($A224,'[1]data aktuální'!$A$1:$DI$10000,24,0))</f>
        <v>280</v>
      </c>
      <c r="H224" s="59">
        <f>IF((VLOOKUP($A224,'[1]data aktuální'!$A$1:$DI$10000,27,0))=0,"",(VLOOKUP($A224,'[1]data aktuální'!$A$1:$DI$10000,27,0)))</f>
        <v>15</v>
      </c>
      <c r="I224" s="59">
        <f>IF((VLOOKUP($A224,'[1]data aktuální'!$A$1:$DI$10000,28,0))=0,"",(VLOOKUP($A224,'[1]data aktuální'!$A$1:$DI$10000,28,0)))</f>
        <v>85</v>
      </c>
      <c r="J224" s="59" t="str">
        <f>IF((VLOOKUP($A224,'[1]data aktuální'!$A$1:$DI$10000,29,0))=0,"",(VLOOKUP($A224,'[1]data aktuální'!$A$1:$DI$10000,29,0)))</f>
        <v/>
      </c>
      <c r="K224" s="59" t="str">
        <f>IF((VLOOKUP($A224,'[1]data aktuální'!$A$1:$DI$10000,30,0))=0,"",(VLOOKUP($A224,'[1]data aktuální'!$A$1:$DI$10000,30,0)))</f>
        <v/>
      </c>
      <c r="L224" s="59" t="str">
        <f>IF((VLOOKUP($A224,'[1]data aktuální'!$A$1:$DI$10000,32,0))=0,"",(VLOOKUP($A224,'[1]data aktuální'!$A$1:$DI$10000,32,0)))</f>
        <v/>
      </c>
      <c r="M224" s="59" t="str">
        <f>IF((VLOOKUP($A224,'[1]data aktuální'!$A$1:$DI$10000,33,0))=0,"",(VLOOKUP($A224,'[1]data aktuální'!$A$1:$DI$10000,33,0)))</f>
        <v/>
      </c>
      <c r="N224" s="59" t="str">
        <f>IF((VLOOKUP($A224,'[1]data aktuální'!$A$1:$DI$10000,34,0))=0,"",(VLOOKUP($A224,'[1]data aktuální'!$A$1:$DI$10000,34,0)))</f>
        <v/>
      </c>
      <c r="O224" s="59" t="str">
        <f>IF((VLOOKUP($A224,'[1]data aktuální'!$A$1:$DI$10000,35,0))=0,"",(VLOOKUP($A224,'[1]data aktuální'!$A$1:$DI$10000,35,0)))</f>
        <v/>
      </c>
      <c r="P224" s="59" t="str">
        <f>IF((VLOOKUP($A224,'[1]data aktuální'!$A$1:$DI$10000,37,0))=0,"",(VLOOKUP($A224,'[1]data aktuální'!$A$1:$DI$10000,37,0)))</f>
        <v/>
      </c>
      <c r="Q224" s="59" t="str">
        <f>IF((VLOOKUP($A224,'[1]data aktuální'!$A$1:$DI$10000,38,0))=0,"",(VLOOKUP($A224,'[1]data aktuální'!$A$1:$DI$10000,38,0)))</f>
        <v/>
      </c>
      <c r="R224" s="59" t="str">
        <f>IF((VLOOKUP($A224,'[1]data aktuální'!$A$1:$DI$10000,39,0))=0,"",(VLOOKUP($A224,'[1]data aktuální'!$A$1:$DI$10000,39,0)))</f>
        <v/>
      </c>
      <c r="S224" s="59" t="str">
        <f>IF((VLOOKUP($A224,'[1]data aktuální'!$A$1:$DI$10000,40,0))=0,"",(VLOOKUP($A224,'[1]data aktuální'!$A$1:$DI$10000,40,0)))</f>
        <v/>
      </c>
      <c r="T224" s="59" t="str">
        <f>IF((VLOOKUP($A224,'[1]data aktuální'!$A$1:$DI$10000,42,0))=0,"",(VLOOKUP($A224,'[1]data aktuální'!$A$1:$DI$10000,42,0)))</f>
        <v/>
      </c>
      <c r="U224" s="59" t="str">
        <f>IF((VLOOKUP($A224,'[1]data aktuální'!$A$1:$DI$10000,43,0))=0,"",(VLOOKUP($A224,'[1]data aktuální'!$A$1:$DI$10000,43,0)))</f>
        <v/>
      </c>
      <c r="V224" s="59" t="str">
        <f>IF((VLOOKUP($A224,'[1]data aktuální'!$A$1:$DI$10000,44,0))=0,"",(VLOOKUP($A224,'[1]data aktuální'!$A$1:$DI$10000,44,0)))</f>
        <v/>
      </c>
      <c r="W224" s="59" t="str">
        <f>IF((VLOOKUP($A224,'[1]data aktuální'!$A$1:$DI$10000,45,0))=0,"",(VLOOKUP($A224,'[1]data aktuální'!$A$1:$DI$10000,45,0)))</f>
        <v/>
      </c>
      <c r="X224" s="59" t="str">
        <f>IF((VLOOKUP($A224,'[1]data aktuální'!$A$1:$DI$10000,47,0))=0,"",(VLOOKUP($A224,'[1]data aktuální'!$A$1:$DI$10000,47,0)))</f>
        <v/>
      </c>
      <c r="Y224" s="59" t="str">
        <f>IF((VLOOKUP($A224,'[1]data aktuální'!$A$1:$DI$10000,48,0))=0,"",(VLOOKUP($A224,'[1]data aktuální'!$A$1:$DI$10000,48,0)))</f>
        <v/>
      </c>
      <c r="Z224" s="59" t="str">
        <f>IF((VLOOKUP($A224,'[1]data aktuální'!$A$1:$DI$10000,49,0))=0,"",(VLOOKUP($A224,'[1]data aktuální'!$A$1:$DI$10000,49,0)))</f>
        <v/>
      </c>
      <c r="AA224" s="59" t="str">
        <f>IF((VLOOKUP($A224,'[1]data aktuální'!$A$1:$DI$10000,50,0))=0,"",(VLOOKUP($A224,'[1]data aktuální'!$A$1:$DI$10000,50,0)))</f>
        <v/>
      </c>
      <c r="AB224" s="59" t="str">
        <f>IF((VLOOKUP($A224,'[1]data aktuální'!$A$1:$DI$10000,52,0))=0,"",(VLOOKUP($A224,'[1]data aktuální'!$A$1:$DI$10000,52,0)))</f>
        <v/>
      </c>
      <c r="AC224" s="59" t="str">
        <f>IF((VLOOKUP($A224,'[1]data aktuální'!$A$1:$DI$10000,53,0))=0,"",(VLOOKUP($A224,'[1]data aktuální'!$A$1:$DI$10000,53,0)))</f>
        <v/>
      </c>
      <c r="AD224" s="59" t="str">
        <f>IF((VLOOKUP($A224,'[1]data aktuální'!$A$1:$DI$10000,54,0))=0,"",(VLOOKUP($A224,'[1]data aktuální'!$A$1:$DI$10000,54,0)))</f>
        <v/>
      </c>
      <c r="AE224" s="59" t="str">
        <f>IF((VLOOKUP($A224,'[1]data aktuální'!$A$1:$DI$10000,55,0))=0,"",(VLOOKUP($A224,'[1]data aktuální'!$A$1:$DI$10000,55,0)))</f>
        <v/>
      </c>
      <c r="AF224" s="59" t="str">
        <f>IF((VLOOKUP($A224,'[1]data aktuální'!$A$1:$DI$10000,57,0))=0,"",(VLOOKUP($A224,'[1]data aktuální'!$A$1:$DI$10000,57,0)))</f>
        <v/>
      </c>
      <c r="AG224" s="59" t="str">
        <f>IF((VLOOKUP($A224,'[1]data aktuální'!$A$1:$DI$10000,58,0))=0,"",(VLOOKUP($A224,'[1]data aktuální'!$A$1:$DI$10000,58,0)))</f>
        <v/>
      </c>
      <c r="AH224" s="59" t="str">
        <f>IF((VLOOKUP($A224,'[1]data aktuální'!$A$1:$DI$10000,59,0))=0,"",(VLOOKUP($A224,'[1]data aktuální'!$A$1:$DI$10000,59,0)))</f>
        <v/>
      </c>
      <c r="AI224" s="59" t="str">
        <f>IF((VLOOKUP($A224,'[1]data aktuální'!$A$1:$DI$10000,60,0))=0,"",(VLOOKUP($A224,'[1]data aktuální'!$A$1:$DI$10000,60,0)))</f>
        <v/>
      </c>
      <c r="AJ224" s="59" t="str">
        <f>IF((VLOOKUP($A224,'[1]data aktuální'!$A$1:$DI$10000,62,0))=0,"",(VLOOKUP($A224,'[1]data aktuální'!$A$1:$DI$10000,62,0)))</f>
        <v/>
      </c>
      <c r="AK224" s="59" t="str">
        <f>IF((VLOOKUP($A224,'[1]data aktuální'!$A$1:$DI$10000,63,0))=0,"",(VLOOKUP($A224,'[1]data aktuální'!$A$1:$DI$10000,63,0)))</f>
        <v/>
      </c>
      <c r="AL224" s="59" t="str">
        <f>IF((VLOOKUP($A224,'[1]data aktuální'!$A$1:$DI$10000,64,0))=0,"",(VLOOKUP($A224,'[1]data aktuální'!$A$1:$DI$10000,64,0)))</f>
        <v/>
      </c>
      <c r="AM224" s="59" t="str">
        <f>IF((VLOOKUP($A224,'[1]data aktuální'!$A$1:$DI$10000,65,0))=0,"",(VLOOKUP($A224,'[1]data aktuální'!$A$1:$DI$10000,65,0)))</f>
        <v/>
      </c>
      <c r="AN224" s="55" t="str">
        <f>VLOOKUP(A224,'[1]data aktuální'!$A$2:$DI$10000,113,0)</f>
        <v>do 2,5 tis.m3</v>
      </c>
    </row>
    <row r="225" spans="1:40" x14ac:dyDescent="0.25">
      <c r="A225" s="74">
        <v>507</v>
      </c>
      <c r="B225" s="54" t="str">
        <f>(VLOOKUP($A225,'[1]data aktuální'!$A$1:$DI$10000,3,0))</f>
        <v>28608381</v>
      </c>
      <c r="C225" s="56" t="str">
        <f>(VLOOKUP($A225,'[1]data aktuální'!$A$1:$DI$10000,7,0))</f>
        <v>Forest Constructions, s.r.o.</v>
      </c>
      <c r="D225" s="56" t="str">
        <f>IF((VLOOKUP($A225,'[1]data aktuální'!$A$1:$DI$10000,14,0))=0,"",(VLOOKUP($A225,'[1]data aktuální'!$A$1:$DI$10000,14,0)))</f>
        <v/>
      </c>
      <c r="E225" s="58">
        <f>(VLOOKUP($A225,'[1]data aktuální'!$A$1:$DI$10000,22,0))</f>
        <v>200</v>
      </c>
      <c r="F225" s="58">
        <f>(VLOOKUP($A225,'[1]data aktuální'!$A$1:$DI$10000,23,0))</f>
        <v>250</v>
      </c>
      <c r="G225" s="58">
        <f>(VLOOKUP($A225,'[1]data aktuální'!$A$1:$DI$10000,24,0))</f>
        <v>250</v>
      </c>
      <c r="H225" s="60" t="str">
        <f>IF((VLOOKUP($A225,'[1]data aktuální'!$A$1:$DI$10000,27,0))=0,"",(VLOOKUP($A225,'[1]data aktuální'!$A$1:$DI$10000,27,0)))</f>
        <v/>
      </c>
      <c r="I225" s="60" t="str">
        <f>IF((VLOOKUP($A225,'[1]data aktuální'!$A$1:$DI$10000,28,0))=0,"",(VLOOKUP($A225,'[1]data aktuální'!$A$1:$DI$10000,28,0)))</f>
        <v/>
      </c>
      <c r="J225" s="60" t="str">
        <f>IF((VLOOKUP($A225,'[1]data aktuální'!$A$1:$DI$10000,29,0))=0,"",(VLOOKUP($A225,'[1]data aktuální'!$A$1:$DI$10000,29,0)))</f>
        <v/>
      </c>
      <c r="K225" s="60" t="str">
        <f>IF((VLOOKUP($A225,'[1]data aktuální'!$A$1:$DI$10000,30,0))=0,"",(VLOOKUP($A225,'[1]data aktuální'!$A$1:$DI$10000,30,0)))</f>
        <v/>
      </c>
      <c r="L225" s="60" t="str">
        <f>IF((VLOOKUP($A225,'[1]data aktuální'!$A$1:$DI$10000,32,0))=0,"",(VLOOKUP($A225,'[1]data aktuální'!$A$1:$DI$10000,32,0)))</f>
        <v/>
      </c>
      <c r="M225" s="60" t="str">
        <f>IF((VLOOKUP($A225,'[1]data aktuální'!$A$1:$DI$10000,33,0))=0,"",(VLOOKUP($A225,'[1]data aktuální'!$A$1:$DI$10000,33,0)))</f>
        <v/>
      </c>
      <c r="N225" s="60" t="str">
        <f>IF((VLOOKUP($A225,'[1]data aktuální'!$A$1:$DI$10000,34,0))=0,"",(VLOOKUP($A225,'[1]data aktuální'!$A$1:$DI$10000,34,0)))</f>
        <v/>
      </c>
      <c r="O225" s="60" t="str">
        <f>IF((VLOOKUP($A225,'[1]data aktuální'!$A$1:$DI$10000,35,0))=0,"",(VLOOKUP($A225,'[1]data aktuální'!$A$1:$DI$10000,35,0)))</f>
        <v/>
      </c>
      <c r="P225" s="60">
        <f>IF((VLOOKUP($A225,'[1]data aktuální'!$A$1:$DI$10000,37,0))=0,"",(VLOOKUP($A225,'[1]data aktuální'!$A$1:$DI$10000,37,0)))</f>
        <v>35</v>
      </c>
      <c r="Q225" s="60" t="str">
        <f>IF((VLOOKUP($A225,'[1]data aktuální'!$A$1:$DI$10000,38,0))=0,"",(VLOOKUP($A225,'[1]data aktuální'!$A$1:$DI$10000,38,0)))</f>
        <v/>
      </c>
      <c r="R225" s="60">
        <f>IF((VLOOKUP($A225,'[1]data aktuální'!$A$1:$DI$10000,39,0))=0,"",(VLOOKUP($A225,'[1]data aktuální'!$A$1:$DI$10000,39,0)))</f>
        <v>15</v>
      </c>
      <c r="S225" s="60" t="str">
        <f>IF((VLOOKUP($A225,'[1]data aktuální'!$A$1:$DI$10000,40,0))=0,"",(VLOOKUP($A225,'[1]data aktuální'!$A$1:$DI$10000,40,0)))</f>
        <v/>
      </c>
      <c r="T225" s="60" t="str">
        <f>IF((VLOOKUP($A225,'[1]data aktuální'!$A$1:$DI$10000,42,0))=0,"",(VLOOKUP($A225,'[1]data aktuální'!$A$1:$DI$10000,42,0)))</f>
        <v/>
      </c>
      <c r="U225" s="60" t="str">
        <f>IF((VLOOKUP($A225,'[1]data aktuální'!$A$1:$DI$10000,43,0))=0,"",(VLOOKUP($A225,'[1]data aktuální'!$A$1:$DI$10000,43,0)))</f>
        <v/>
      </c>
      <c r="V225" s="60" t="str">
        <f>IF((VLOOKUP($A225,'[1]data aktuální'!$A$1:$DI$10000,44,0))=0,"",(VLOOKUP($A225,'[1]data aktuální'!$A$1:$DI$10000,44,0)))</f>
        <v/>
      </c>
      <c r="W225" s="60" t="str">
        <f>IF((VLOOKUP($A225,'[1]data aktuální'!$A$1:$DI$10000,45,0))=0,"",(VLOOKUP($A225,'[1]data aktuální'!$A$1:$DI$10000,45,0)))</f>
        <v/>
      </c>
      <c r="X225" s="60">
        <f>IF((VLOOKUP($A225,'[1]data aktuální'!$A$1:$DI$10000,47,0))=0,"",(VLOOKUP($A225,'[1]data aktuální'!$A$1:$DI$10000,47,0)))</f>
        <v>30</v>
      </c>
      <c r="Y225" s="60" t="str">
        <f>IF((VLOOKUP($A225,'[1]data aktuální'!$A$1:$DI$10000,48,0))=0,"",(VLOOKUP($A225,'[1]data aktuální'!$A$1:$DI$10000,48,0)))</f>
        <v/>
      </c>
      <c r="Z225" s="60">
        <f>IF((VLOOKUP($A225,'[1]data aktuální'!$A$1:$DI$10000,49,0))=0,"",(VLOOKUP($A225,'[1]data aktuální'!$A$1:$DI$10000,49,0)))</f>
        <v>20</v>
      </c>
      <c r="AA225" s="60" t="str">
        <f>IF((VLOOKUP($A225,'[1]data aktuální'!$A$1:$DI$10000,50,0))=0,"",(VLOOKUP($A225,'[1]data aktuální'!$A$1:$DI$10000,50,0)))</f>
        <v/>
      </c>
      <c r="AB225" s="60" t="str">
        <f>IF((VLOOKUP($A225,'[1]data aktuální'!$A$1:$DI$10000,52,0))=0,"",(VLOOKUP($A225,'[1]data aktuální'!$A$1:$DI$10000,52,0)))</f>
        <v/>
      </c>
      <c r="AC225" s="60" t="str">
        <f>IF((VLOOKUP($A225,'[1]data aktuální'!$A$1:$DI$10000,53,0))=0,"",(VLOOKUP($A225,'[1]data aktuální'!$A$1:$DI$10000,53,0)))</f>
        <v/>
      </c>
      <c r="AD225" s="60" t="str">
        <f>IF((VLOOKUP($A225,'[1]data aktuální'!$A$1:$DI$10000,54,0))=0,"",(VLOOKUP($A225,'[1]data aktuální'!$A$1:$DI$10000,54,0)))</f>
        <v/>
      </c>
      <c r="AE225" s="60" t="str">
        <f>IF((VLOOKUP($A225,'[1]data aktuální'!$A$1:$DI$10000,55,0))=0,"",(VLOOKUP($A225,'[1]data aktuální'!$A$1:$DI$10000,55,0)))</f>
        <v/>
      </c>
      <c r="AF225" s="60" t="str">
        <f>IF((VLOOKUP($A225,'[1]data aktuální'!$A$1:$DI$10000,57,0))=0,"",(VLOOKUP($A225,'[1]data aktuální'!$A$1:$DI$10000,57,0)))</f>
        <v/>
      </c>
      <c r="AG225" s="60" t="str">
        <f>IF((VLOOKUP($A225,'[1]data aktuální'!$A$1:$DI$10000,58,0))=0,"",(VLOOKUP($A225,'[1]data aktuální'!$A$1:$DI$10000,58,0)))</f>
        <v/>
      </c>
      <c r="AH225" s="60" t="str">
        <f>IF((VLOOKUP($A225,'[1]data aktuální'!$A$1:$DI$10000,59,0))=0,"",(VLOOKUP($A225,'[1]data aktuální'!$A$1:$DI$10000,59,0)))</f>
        <v/>
      </c>
      <c r="AI225" s="60" t="str">
        <f>IF((VLOOKUP($A225,'[1]data aktuální'!$A$1:$DI$10000,60,0))=0,"",(VLOOKUP($A225,'[1]data aktuální'!$A$1:$DI$10000,60,0)))</f>
        <v/>
      </c>
      <c r="AJ225" s="60" t="str">
        <f>IF((VLOOKUP($A225,'[1]data aktuální'!$A$1:$DI$10000,62,0))=0,"",(VLOOKUP($A225,'[1]data aktuální'!$A$1:$DI$10000,62,0)))</f>
        <v/>
      </c>
      <c r="AK225" s="60" t="str">
        <f>IF((VLOOKUP($A225,'[1]data aktuální'!$A$1:$DI$10000,63,0))=0,"",(VLOOKUP($A225,'[1]data aktuální'!$A$1:$DI$10000,63,0)))</f>
        <v/>
      </c>
      <c r="AL225" s="60" t="str">
        <f>IF((VLOOKUP($A225,'[1]data aktuální'!$A$1:$DI$10000,64,0))=0,"",(VLOOKUP($A225,'[1]data aktuální'!$A$1:$DI$10000,64,0)))</f>
        <v/>
      </c>
      <c r="AM225" s="60" t="str">
        <f>IF((VLOOKUP($A225,'[1]data aktuální'!$A$1:$DI$10000,65,0))=0,"",(VLOOKUP($A225,'[1]data aktuální'!$A$1:$DI$10000,65,0)))</f>
        <v/>
      </c>
      <c r="AN225" s="56" t="str">
        <f>VLOOKUP(A225,'[1]data aktuální'!$A$2:$DI$10000,113,0)</f>
        <v>do 2,5 tis.m3</v>
      </c>
    </row>
    <row r="226" spans="1:40" s="36" customFormat="1" x14ac:dyDescent="0.25">
      <c r="A226" s="36">
        <v>112</v>
      </c>
      <c r="B226" s="53" t="str">
        <f>(VLOOKUP($A226,'[1]data aktuální'!$A$1:$DI$10000,3,0))</f>
        <v>04579003</v>
      </c>
      <c r="C226" s="55" t="str">
        <f>(VLOOKUP($A226,'[1]data aktuální'!$A$1:$DI$10000,7,0))</f>
        <v>Jan Storož</v>
      </c>
      <c r="D226" s="55" t="str">
        <f>IF((VLOOKUP($A226,'[1]data aktuální'!$A$1:$DI$10000,14,0))=0,"",(VLOOKUP($A226,'[1]data aktuální'!$A$1:$DI$10000,14,0)))</f>
        <v/>
      </c>
      <c r="E226" s="57">
        <f>(VLOOKUP($A226,'[1]data aktuální'!$A$1:$DI$10000,22,0))</f>
        <v>300</v>
      </c>
      <c r="F226" s="57">
        <f>(VLOOKUP($A226,'[1]data aktuální'!$A$1:$DI$10000,23,0))</f>
        <v>300</v>
      </c>
      <c r="G226" s="57">
        <f>(VLOOKUP($A226,'[1]data aktuální'!$A$1:$DI$10000,24,0))</f>
        <v>200</v>
      </c>
      <c r="H226" s="59">
        <f>IF((VLOOKUP($A226,'[1]data aktuální'!$A$1:$DI$10000,27,0))=0,"",(VLOOKUP($A226,'[1]data aktuální'!$A$1:$DI$10000,27,0)))</f>
        <v>100</v>
      </c>
      <c r="I226" s="59" t="str">
        <f>IF((VLOOKUP($A226,'[1]data aktuální'!$A$1:$DI$10000,28,0))=0,"",(VLOOKUP($A226,'[1]data aktuální'!$A$1:$DI$10000,28,0)))</f>
        <v/>
      </c>
      <c r="J226" s="59" t="str">
        <f>IF((VLOOKUP($A226,'[1]data aktuální'!$A$1:$DI$10000,29,0))=0,"",(VLOOKUP($A226,'[1]data aktuální'!$A$1:$DI$10000,29,0)))</f>
        <v/>
      </c>
      <c r="K226" s="59" t="str">
        <f>IF((VLOOKUP($A226,'[1]data aktuální'!$A$1:$DI$10000,30,0))=0,"",(VLOOKUP($A226,'[1]data aktuální'!$A$1:$DI$10000,30,0)))</f>
        <v/>
      </c>
      <c r="L226" s="59" t="str">
        <f>IF((VLOOKUP($A226,'[1]data aktuální'!$A$1:$DI$10000,32,0))=0,"",(VLOOKUP($A226,'[1]data aktuální'!$A$1:$DI$10000,32,0)))</f>
        <v/>
      </c>
      <c r="M226" s="59" t="str">
        <f>IF((VLOOKUP($A226,'[1]data aktuální'!$A$1:$DI$10000,33,0))=0,"",(VLOOKUP($A226,'[1]data aktuální'!$A$1:$DI$10000,33,0)))</f>
        <v/>
      </c>
      <c r="N226" s="59" t="str">
        <f>IF((VLOOKUP($A226,'[1]data aktuální'!$A$1:$DI$10000,34,0))=0,"",(VLOOKUP($A226,'[1]data aktuální'!$A$1:$DI$10000,34,0)))</f>
        <v/>
      </c>
      <c r="O226" s="59" t="str">
        <f>IF((VLOOKUP($A226,'[1]data aktuální'!$A$1:$DI$10000,35,0))=0,"",(VLOOKUP($A226,'[1]data aktuální'!$A$1:$DI$10000,35,0)))</f>
        <v/>
      </c>
      <c r="P226" s="59" t="str">
        <f>IF((VLOOKUP($A226,'[1]data aktuální'!$A$1:$DI$10000,37,0))=0,"",(VLOOKUP($A226,'[1]data aktuální'!$A$1:$DI$10000,37,0)))</f>
        <v/>
      </c>
      <c r="Q226" s="59" t="str">
        <f>IF((VLOOKUP($A226,'[1]data aktuální'!$A$1:$DI$10000,38,0))=0,"",(VLOOKUP($A226,'[1]data aktuální'!$A$1:$DI$10000,38,0)))</f>
        <v/>
      </c>
      <c r="R226" s="59" t="str">
        <f>IF((VLOOKUP($A226,'[1]data aktuální'!$A$1:$DI$10000,39,0))=0,"",(VLOOKUP($A226,'[1]data aktuální'!$A$1:$DI$10000,39,0)))</f>
        <v/>
      </c>
      <c r="S226" s="59" t="str">
        <f>IF((VLOOKUP($A226,'[1]data aktuální'!$A$1:$DI$10000,40,0))=0,"",(VLOOKUP($A226,'[1]data aktuální'!$A$1:$DI$10000,40,0)))</f>
        <v/>
      </c>
      <c r="T226" s="59" t="str">
        <f>IF((VLOOKUP($A226,'[1]data aktuální'!$A$1:$DI$10000,42,0))=0,"",(VLOOKUP($A226,'[1]data aktuální'!$A$1:$DI$10000,42,0)))</f>
        <v/>
      </c>
      <c r="U226" s="59" t="str">
        <f>IF((VLOOKUP($A226,'[1]data aktuální'!$A$1:$DI$10000,43,0))=0,"",(VLOOKUP($A226,'[1]data aktuální'!$A$1:$DI$10000,43,0)))</f>
        <v/>
      </c>
      <c r="V226" s="59" t="str">
        <f>IF((VLOOKUP($A226,'[1]data aktuální'!$A$1:$DI$10000,44,0))=0,"",(VLOOKUP($A226,'[1]data aktuální'!$A$1:$DI$10000,44,0)))</f>
        <v/>
      </c>
      <c r="W226" s="59" t="str">
        <f>IF((VLOOKUP($A226,'[1]data aktuální'!$A$1:$DI$10000,45,0))=0,"",(VLOOKUP($A226,'[1]data aktuální'!$A$1:$DI$10000,45,0)))</f>
        <v/>
      </c>
      <c r="X226" s="59" t="str">
        <f>IF((VLOOKUP($A226,'[1]data aktuální'!$A$1:$DI$10000,47,0))=0,"",(VLOOKUP($A226,'[1]data aktuální'!$A$1:$DI$10000,47,0)))</f>
        <v/>
      </c>
      <c r="Y226" s="59" t="str">
        <f>IF((VLOOKUP($A226,'[1]data aktuální'!$A$1:$DI$10000,48,0))=0,"",(VLOOKUP($A226,'[1]data aktuální'!$A$1:$DI$10000,48,0)))</f>
        <v/>
      </c>
      <c r="Z226" s="59" t="str">
        <f>IF((VLOOKUP($A226,'[1]data aktuální'!$A$1:$DI$10000,49,0))=0,"",(VLOOKUP($A226,'[1]data aktuální'!$A$1:$DI$10000,49,0)))</f>
        <v/>
      </c>
      <c r="AA226" s="59" t="str">
        <f>IF((VLOOKUP($A226,'[1]data aktuální'!$A$1:$DI$10000,50,0))=0,"",(VLOOKUP($A226,'[1]data aktuální'!$A$1:$DI$10000,50,0)))</f>
        <v/>
      </c>
      <c r="AB226" s="59" t="str">
        <f>IF((VLOOKUP($A226,'[1]data aktuální'!$A$1:$DI$10000,52,0))=0,"",(VLOOKUP($A226,'[1]data aktuální'!$A$1:$DI$10000,52,0)))</f>
        <v/>
      </c>
      <c r="AC226" s="59" t="str">
        <f>IF((VLOOKUP($A226,'[1]data aktuální'!$A$1:$DI$10000,53,0))=0,"",(VLOOKUP($A226,'[1]data aktuální'!$A$1:$DI$10000,53,0)))</f>
        <v/>
      </c>
      <c r="AD226" s="59" t="str">
        <f>IF((VLOOKUP($A226,'[1]data aktuální'!$A$1:$DI$10000,54,0))=0,"",(VLOOKUP($A226,'[1]data aktuální'!$A$1:$DI$10000,54,0)))</f>
        <v/>
      </c>
      <c r="AE226" s="59" t="str">
        <f>IF((VLOOKUP($A226,'[1]data aktuální'!$A$1:$DI$10000,55,0))=0,"",(VLOOKUP($A226,'[1]data aktuální'!$A$1:$DI$10000,55,0)))</f>
        <v/>
      </c>
      <c r="AF226" s="59" t="str">
        <f>IF((VLOOKUP($A226,'[1]data aktuální'!$A$1:$DI$10000,57,0))=0,"",(VLOOKUP($A226,'[1]data aktuální'!$A$1:$DI$10000,57,0)))</f>
        <v/>
      </c>
      <c r="AG226" s="59" t="str">
        <f>IF((VLOOKUP($A226,'[1]data aktuální'!$A$1:$DI$10000,58,0))=0,"",(VLOOKUP($A226,'[1]data aktuální'!$A$1:$DI$10000,58,0)))</f>
        <v/>
      </c>
      <c r="AH226" s="59" t="str">
        <f>IF((VLOOKUP($A226,'[1]data aktuální'!$A$1:$DI$10000,59,0))=0,"",(VLOOKUP($A226,'[1]data aktuální'!$A$1:$DI$10000,59,0)))</f>
        <v/>
      </c>
      <c r="AI226" s="59" t="str">
        <f>IF((VLOOKUP($A226,'[1]data aktuální'!$A$1:$DI$10000,60,0))=0,"",(VLOOKUP($A226,'[1]data aktuální'!$A$1:$DI$10000,60,0)))</f>
        <v/>
      </c>
      <c r="AJ226" s="59" t="str">
        <f>IF((VLOOKUP($A226,'[1]data aktuální'!$A$1:$DI$10000,62,0))=0,"",(VLOOKUP($A226,'[1]data aktuální'!$A$1:$DI$10000,62,0)))</f>
        <v/>
      </c>
      <c r="AK226" s="59" t="str">
        <f>IF((VLOOKUP($A226,'[1]data aktuální'!$A$1:$DI$10000,63,0))=0,"",(VLOOKUP($A226,'[1]data aktuální'!$A$1:$DI$10000,63,0)))</f>
        <v/>
      </c>
      <c r="AL226" s="59" t="str">
        <f>IF((VLOOKUP($A226,'[1]data aktuální'!$A$1:$DI$10000,64,0))=0,"",(VLOOKUP($A226,'[1]data aktuální'!$A$1:$DI$10000,64,0)))</f>
        <v/>
      </c>
      <c r="AM226" s="59" t="str">
        <f>IF((VLOOKUP($A226,'[1]data aktuální'!$A$1:$DI$10000,65,0))=0,"",(VLOOKUP($A226,'[1]data aktuální'!$A$1:$DI$10000,65,0)))</f>
        <v/>
      </c>
      <c r="AN226" s="55" t="str">
        <f>VLOOKUP(A226,'[1]data aktuální'!$A$2:$DI$10000,113,0)</f>
        <v>do 2,5 tis.m3</v>
      </c>
    </row>
    <row r="227" spans="1:40" x14ac:dyDescent="0.25">
      <c r="A227" s="74">
        <v>205</v>
      </c>
      <c r="B227" s="54" t="str">
        <f>(VLOOKUP($A227,'[1]data aktuální'!$A$1:$DI$10000,3,0))</f>
        <v>46160523</v>
      </c>
      <c r="C227" s="56" t="str">
        <f>(VLOOKUP($A227,'[1]data aktuální'!$A$1:$DI$10000,7,0))</f>
        <v>Petro Ioannu</v>
      </c>
      <c r="D227" s="56" t="str">
        <f>IF((VLOOKUP($A227,'[1]data aktuální'!$A$1:$DI$10000,14,0))=0,"",(VLOOKUP($A227,'[1]data aktuální'!$A$1:$DI$10000,14,0)))</f>
        <v/>
      </c>
      <c r="E227" s="58">
        <f>(VLOOKUP($A227,'[1]data aktuální'!$A$1:$DI$10000,22,0))</f>
        <v>200</v>
      </c>
      <c r="F227" s="58">
        <f>(VLOOKUP($A227,'[1]data aktuální'!$A$1:$DI$10000,23,0))</f>
        <v>200</v>
      </c>
      <c r="G227" s="58">
        <f>(VLOOKUP($A227,'[1]data aktuální'!$A$1:$DI$10000,24,0))</f>
        <v>200</v>
      </c>
      <c r="H227" s="60" t="str">
        <f>IF((VLOOKUP($A227,'[1]data aktuální'!$A$1:$DI$10000,27,0))=0,"",(VLOOKUP($A227,'[1]data aktuální'!$A$1:$DI$10000,27,0)))</f>
        <v/>
      </c>
      <c r="I227" s="60">
        <f>IF((VLOOKUP($A227,'[1]data aktuální'!$A$1:$DI$10000,28,0))=0,"",(VLOOKUP($A227,'[1]data aktuální'!$A$1:$DI$10000,28,0)))</f>
        <v>80</v>
      </c>
      <c r="J227" s="60" t="str">
        <f>IF((VLOOKUP($A227,'[1]data aktuální'!$A$1:$DI$10000,29,0))=0,"",(VLOOKUP($A227,'[1]data aktuální'!$A$1:$DI$10000,29,0)))</f>
        <v/>
      </c>
      <c r="K227" s="60" t="str">
        <f>IF((VLOOKUP($A227,'[1]data aktuální'!$A$1:$DI$10000,30,0))=0,"",(VLOOKUP($A227,'[1]data aktuální'!$A$1:$DI$10000,30,0)))</f>
        <v/>
      </c>
      <c r="L227" s="60">
        <f>IF((VLOOKUP($A227,'[1]data aktuální'!$A$1:$DI$10000,32,0))=0,"",(VLOOKUP($A227,'[1]data aktuální'!$A$1:$DI$10000,32,0)))</f>
        <v>15</v>
      </c>
      <c r="M227" s="60" t="str">
        <f>IF((VLOOKUP($A227,'[1]data aktuální'!$A$1:$DI$10000,33,0))=0,"",(VLOOKUP($A227,'[1]data aktuální'!$A$1:$DI$10000,33,0)))</f>
        <v/>
      </c>
      <c r="N227" s="60" t="str">
        <f>IF((VLOOKUP($A227,'[1]data aktuální'!$A$1:$DI$10000,34,0))=0,"",(VLOOKUP($A227,'[1]data aktuální'!$A$1:$DI$10000,34,0)))</f>
        <v/>
      </c>
      <c r="O227" s="60" t="str">
        <f>IF((VLOOKUP($A227,'[1]data aktuální'!$A$1:$DI$10000,35,0))=0,"",(VLOOKUP($A227,'[1]data aktuální'!$A$1:$DI$10000,35,0)))</f>
        <v/>
      </c>
      <c r="P227" s="60">
        <f>IF((VLOOKUP($A227,'[1]data aktuální'!$A$1:$DI$10000,37,0))=0,"",(VLOOKUP($A227,'[1]data aktuální'!$A$1:$DI$10000,37,0)))</f>
        <v>5</v>
      </c>
      <c r="Q227" s="60" t="str">
        <f>IF((VLOOKUP($A227,'[1]data aktuální'!$A$1:$DI$10000,38,0))=0,"",(VLOOKUP($A227,'[1]data aktuální'!$A$1:$DI$10000,38,0)))</f>
        <v/>
      </c>
      <c r="R227" s="60" t="str">
        <f>IF((VLOOKUP($A227,'[1]data aktuální'!$A$1:$DI$10000,39,0))=0,"",(VLOOKUP($A227,'[1]data aktuální'!$A$1:$DI$10000,39,0)))</f>
        <v/>
      </c>
      <c r="S227" s="60" t="str">
        <f>IF((VLOOKUP($A227,'[1]data aktuální'!$A$1:$DI$10000,40,0))=0,"",(VLOOKUP($A227,'[1]data aktuální'!$A$1:$DI$10000,40,0)))</f>
        <v/>
      </c>
      <c r="T227" s="60" t="str">
        <f>IF((VLOOKUP($A227,'[1]data aktuální'!$A$1:$DI$10000,42,0))=0,"",(VLOOKUP($A227,'[1]data aktuální'!$A$1:$DI$10000,42,0)))</f>
        <v/>
      </c>
      <c r="U227" s="60" t="str">
        <f>IF((VLOOKUP($A227,'[1]data aktuální'!$A$1:$DI$10000,43,0))=0,"",(VLOOKUP($A227,'[1]data aktuální'!$A$1:$DI$10000,43,0)))</f>
        <v/>
      </c>
      <c r="V227" s="60" t="str">
        <f>IF((VLOOKUP($A227,'[1]data aktuální'!$A$1:$DI$10000,44,0))=0,"",(VLOOKUP($A227,'[1]data aktuální'!$A$1:$DI$10000,44,0)))</f>
        <v/>
      </c>
      <c r="W227" s="60" t="str">
        <f>IF((VLOOKUP($A227,'[1]data aktuální'!$A$1:$DI$10000,45,0))=0,"",(VLOOKUP($A227,'[1]data aktuální'!$A$1:$DI$10000,45,0)))</f>
        <v/>
      </c>
      <c r="X227" s="60" t="str">
        <f>IF((VLOOKUP($A227,'[1]data aktuální'!$A$1:$DI$10000,47,0))=0,"",(VLOOKUP($A227,'[1]data aktuální'!$A$1:$DI$10000,47,0)))</f>
        <v/>
      </c>
      <c r="Y227" s="60" t="str">
        <f>IF((VLOOKUP($A227,'[1]data aktuální'!$A$1:$DI$10000,48,0))=0,"",(VLOOKUP($A227,'[1]data aktuální'!$A$1:$DI$10000,48,0)))</f>
        <v/>
      </c>
      <c r="Z227" s="60" t="str">
        <f>IF((VLOOKUP($A227,'[1]data aktuální'!$A$1:$DI$10000,49,0))=0,"",(VLOOKUP($A227,'[1]data aktuální'!$A$1:$DI$10000,49,0)))</f>
        <v/>
      </c>
      <c r="AA227" s="60" t="str">
        <f>IF((VLOOKUP($A227,'[1]data aktuální'!$A$1:$DI$10000,50,0))=0,"",(VLOOKUP($A227,'[1]data aktuální'!$A$1:$DI$10000,50,0)))</f>
        <v/>
      </c>
      <c r="AB227" s="60" t="str">
        <f>IF((VLOOKUP($A227,'[1]data aktuální'!$A$1:$DI$10000,52,0))=0,"",(VLOOKUP($A227,'[1]data aktuální'!$A$1:$DI$10000,52,0)))</f>
        <v/>
      </c>
      <c r="AC227" s="60" t="str">
        <f>IF((VLOOKUP($A227,'[1]data aktuální'!$A$1:$DI$10000,53,0))=0,"",(VLOOKUP($A227,'[1]data aktuální'!$A$1:$DI$10000,53,0)))</f>
        <v/>
      </c>
      <c r="AD227" s="60" t="str">
        <f>IF((VLOOKUP($A227,'[1]data aktuální'!$A$1:$DI$10000,54,0))=0,"",(VLOOKUP($A227,'[1]data aktuální'!$A$1:$DI$10000,54,0)))</f>
        <v/>
      </c>
      <c r="AE227" s="60" t="str">
        <f>IF((VLOOKUP($A227,'[1]data aktuální'!$A$1:$DI$10000,55,0))=0,"",(VLOOKUP($A227,'[1]data aktuální'!$A$1:$DI$10000,55,0)))</f>
        <v/>
      </c>
      <c r="AF227" s="60" t="str">
        <f>IF((VLOOKUP($A227,'[1]data aktuální'!$A$1:$DI$10000,57,0))=0,"",(VLOOKUP($A227,'[1]data aktuální'!$A$1:$DI$10000,57,0)))</f>
        <v/>
      </c>
      <c r="AG227" s="60" t="str">
        <f>IF((VLOOKUP($A227,'[1]data aktuální'!$A$1:$DI$10000,58,0))=0,"",(VLOOKUP($A227,'[1]data aktuální'!$A$1:$DI$10000,58,0)))</f>
        <v/>
      </c>
      <c r="AH227" s="60" t="str">
        <f>IF((VLOOKUP($A227,'[1]data aktuální'!$A$1:$DI$10000,59,0))=0,"",(VLOOKUP($A227,'[1]data aktuální'!$A$1:$DI$10000,59,0)))</f>
        <v/>
      </c>
      <c r="AI227" s="60" t="str">
        <f>IF((VLOOKUP($A227,'[1]data aktuální'!$A$1:$DI$10000,60,0))=0,"",(VLOOKUP($A227,'[1]data aktuální'!$A$1:$DI$10000,60,0)))</f>
        <v/>
      </c>
      <c r="AJ227" s="60" t="str">
        <f>IF((VLOOKUP($A227,'[1]data aktuální'!$A$1:$DI$10000,62,0))=0,"",(VLOOKUP($A227,'[1]data aktuální'!$A$1:$DI$10000,62,0)))</f>
        <v/>
      </c>
      <c r="AK227" s="60" t="str">
        <f>IF((VLOOKUP($A227,'[1]data aktuální'!$A$1:$DI$10000,63,0))=0,"",(VLOOKUP($A227,'[1]data aktuální'!$A$1:$DI$10000,63,0)))</f>
        <v/>
      </c>
      <c r="AL227" s="60" t="str">
        <f>IF((VLOOKUP($A227,'[1]data aktuální'!$A$1:$DI$10000,64,0))=0,"",(VLOOKUP($A227,'[1]data aktuální'!$A$1:$DI$10000,64,0)))</f>
        <v/>
      </c>
      <c r="AM227" s="60" t="str">
        <f>IF((VLOOKUP($A227,'[1]data aktuální'!$A$1:$DI$10000,65,0))=0,"",(VLOOKUP($A227,'[1]data aktuální'!$A$1:$DI$10000,65,0)))</f>
        <v/>
      </c>
      <c r="AN227" s="56" t="str">
        <f>VLOOKUP(A227,'[1]data aktuální'!$A$2:$DI$10000,113,0)</f>
        <v>do 2,5 tis.m3</v>
      </c>
    </row>
    <row r="228" spans="1:40" s="36" customFormat="1" x14ac:dyDescent="0.25">
      <c r="A228" s="36">
        <v>161</v>
      </c>
      <c r="B228" s="53" t="str">
        <f>(VLOOKUP($A228,'[1]data aktuální'!$A$1:$DI$10000,3,0))</f>
        <v>00277312</v>
      </c>
      <c r="C228" s="55" t="str">
        <f>(VLOOKUP($A228,'[1]data aktuální'!$A$1:$DI$10000,7,0))</f>
        <v>Obec Rychnov na Moravě</v>
      </c>
      <c r="D228" s="55" t="str">
        <f>IF((VLOOKUP($A228,'[1]data aktuální'!$A$1:$DI$10000,14,0))=0,"",(VLOOKUP($A228,'[1]data aktuální'!$A$1:$DI$10000,14,0)))</f>
        <v/>
      </c>
      <c r="E228" s="57">
        <f>(VLOOKUP($A228,'[1]data aktuální'!$A$1:$DI$10000,22,0))</f>
        <v>698</v>
      </c>
      <c r="F228" s="57">
        <f>(VLOOKUP($A228,'[1]data aktuální'!$A$1:$DI$10000,23,0))</f>
        <v>42</v>
      </c>
      <c r="G228" s="57">
        <f>(VLOOKUP($A228,'[1]data aktuální'!$A$1:$DI$10000,24,0))</f>
        <v>164</v>
      </c>
      <c r="H228" s="59">
        <f>IF((VLOOKUP($A228,'[1]data aktuální'!$A$1:$DI$10000,27,0))=0,"",(VLOOKUP($A228,'[1]data aktuální'!$A$1:$DI$10000,27,0)))</f>
        <v>95</v>
      </c>
      <c r="I228" s="59" t="str">
        <f>IF((VLOOKUP($A228,'[1]data aktuální'!$A$1:$DI$10000,28,0))=0,"",(VLOOKUP($A228,'[1]data aktuální'!$A$1:$DI$10000,28,0)))</f>
        <v/>
      </c>
      <c r="J228" s="59" t="str">
        <f>IF((VLOOKUP($A228,'[1]data aktuální'!$A$1:$DI$10000,29,0))=0,"",(VLOOKUP($A228,'[1]data aktuální'!$A$1:$DI$10000,29,0)))</f>
        <v/>
      </c>
      <c r="K228" s="59" t="str">
        <f>IF((VLOOKUP($A228,'[1]data aktuální'!$A$1:$DI$10000,30,0))=0,"",(VLOOKUP($A228,'[1]data aktuální'!$A$1:$DI$10000,30,0)))</f>
        <v/>
      </c>
      <c r="L228" s="59">
        <f>IF((VLOOKUP($A228,'[1]data aktuální'!$A$1:$DI$10000,32,0))=0,"",(VLOOKUP($A228,'[1]data aktuální'!$A$1:$DI$10000,32,0)))</f>
        <v>5</v>
      </c>
      <c r="M228" s="59" t="str">
        <f>IF((VLOOKUP($A228,'[1]data aktuální'!$A$1:$DI$10000,33,0))=0,"",(VLOOKUP($A228,'[1]data aktuální'!$A$1:$DI$10000,33,0)))</f>
        <v/>
      </c>
      <c r="N228" s="59" t="str">
        <f>IF((VLOOKUP($A228,'[1]data aktuální'!$A$1:$DI$10000,34,0))=0,"",(VLOOKUP($A228,'[1]data aktuální'!$A$1:$DI$10000,34,0)))</f>
        <v/>
      </c>
      <c r="O228" s="59" t="str">
        <f>IF((VLOOKUP($A228,'[1]data aktuální'!$A$1:$DI$10000,35,0))=0,"",(VLOOKUP($A228,'[1]data aktuální'!$A$1:$DI$10000,35,0)))</f>
        <v/>
      </c>
      <c r="P228" s="59" t="str">
        <f>IF((VLOOKUP($A228,'[1]data aktuální'!$A$1:$DI$10000,37,0))=0,"",(VLOOKUP($A228,'[1]data aktuální'!$A$1:$DI$10000,37,0)))</f>
        <v/>
      </c>
      <c r="Q228" s="59" t="str">
        <f>IF((VLOOKUP($A228,'[1]data aktuální'!$A$1:$DI$10000,38,0))=0,"",(VLOOKUP($A228,'[1]data aktuální'!$A$1:$DI$10000,38,0)))</f>
        <v/>
      </c>
      <c r="R228" s="59" t="str">
        <f>IF((VLOOKUP($A228,'[1]data aktuální'!$A$1:$DI$10000,39,0))=0,"",(VLOOKUP($A228,'[1]data aktuální'!$A$1:$DI$10000,39,0)))</f>
        <v/>
      </c>
      <c r="S228" s="59" t="str">
        <f>IF((VLOOKUP($A228,'[1]data aktuální'!$A$1:$DI$10000,40,0))=0,"",(VLOOKUP($A228,'[1]data aktuální'!$A$1:$DI$10000,40,0)))</f>
        <v/>
      </c>
      <c r="T228" s="59" t="str">
        <f>IF((VLOOKUP($A228,'[1]data aktuální'!$A$1:$DI$10000,42,0))=0,"",(VLOOKUP($A228,'[1]data aktuální'!$A$1:$DI$10000,42,0)))</f>
        <v/>
      </c>
      <c r="U228" s="59" t="str">
        <f>IF((VLOOKUP($A228,'[1]data aktuální'!$A$1:$DI$10000,43,0))=0,"",(VLOOKUP($A228,'[1]data aktuální'!$A$1:$DI$10000,43,0)))</f>
        <v/>
      </c>
      <c r="V228" s="59" t="str">
        <f>IF((VLOOKUP($A228,'[1]data aktuální'!$A$1:$DI$10000,44,0))=0,"",(VLOOKUP($A228,'[1]data aktuální'!$A$1:$DI$10000,44,0)))</f>
        <v/>
      </c>
      <c r="W228" s="59" t="str">
        <f>IF((VLOOKUP($A228,'[1]data aktuální'!$A$1:$DI$10000,45,0))=0,"",(VLOOKUP($A228,'[1]data aktuální'!$A$1:$DI$10000,45,0)))</f>
        <v/>
      </c>
      <c r="X228" s="59" t="str">
        <f>IF((VLOOKUP($A228,'[1]data aktuální'!$A$1:$DI$10000,47,0))=0,"",(VLOOKUP($A228,'[1]data aktuální'!$A$1:$DI$10000,47,0)))</f>
        <v/>
      </c>
      <c r="Y228" s="59" t="str">
        <f>IF((VLOOKUP($A228,'[1]data aktuální'!$A$1:$DI$10000,48,0))=0,"",(VLOOKUP($A228,'[1]data aktuální'!$A$1:$DI$10000,48,0)))</f>
        <v/>
      </c>
      <c r="Z228" s="59" t="str">
        <f>IF((VLOOKUP($A228,'[1]data aktuální'!$A$1:$DI$10000,49,0))=0,"",(VLOOKUP($A228,'[1]data aktuální'!$A$1:$DI$10000,49,0)))</f>
        <v/>
      </c>
      <c r="AA228" s="59" t="str">
        <f>IF((VLOOKUP($A228,'[1]data aktuální'!$A$1:$DI$10000,50,0))=0,"",(VLOOKUP($A228,'[1]data aktuální'!$A$1:$DI$10000,50,0)))</f>
        <v/>
      </c>
      <c r="AB228" s="59" t="str">
        <f>IF((VLOOKUP($A228,'[1]data aktuální'!$A$1:$DI$10000,52,0))=0,"",(VLOOKUP($A228,'[1]data aktuální'!$A$1:$DI$10000,52,0)))</f>
        <v/>
      </c>
      <c r="AC228" s="59" t="str">
        <f>IF((VLOOKUP($A228,'[1]data aktuální'!$A$1:$DI$10000,53,0))=0,"",(VLOOKUP($A228,'[1]data aktuální'!$A$1:$DI$10000,53,0)))</f>
        <v/>
      </c>
      <c r="AD228" s="59" t="str">
        <f>IF((VLOOKUP($A228,'[1]data aktuální'!$A$1:$DI$10000,54,0))=0,"",(VLOOKUP($A228,'[1]data aktuální'!$A$1:$DI$10000,54,0)))</f>
        <v/>
      </c>
      <c r="AE228" s="59" t="str">
        <f>IF((VLOOKUP($A228,'[1]data aktuální'!$A$1:$DI$10000,55,0))=0,"",(VLOOKUP($A228,'[1]data aktuální'!$A$1:$DI$10000,55,0)))</f>
        <v/>
      </c>
      <c r="AF228" s="59" t="str">
        <f>IF((VLOOKUP($A228,'[1]data aktuální'!$A$1:$DI$10000,57,0))=0,"",(VLOOKUP($A228,'[1]data aktuální'!$A$1:$DI$10000,57,0)))</f>
        <v/>
      </c>
      <c r="AG228" s="59" t="str">
        <f>IF((VLOOKUP($A228,'[1]data aktuální'!$A$1:$DI$10000,58,0))=0,"",(VLOOKUP($A228,'[1]data aktuální'!$A$1:$DI$10000,58,0)))</f>
        <v/>
      </c>
      <c r="AH228" s="59" t="str">
        <f>IF((VLOOKUP($A228,'[1]data aktuální'!$A$1:$DI$10000,59,0))=0,"",(VLOOKUP($A228,'[1]data aktuální'!$A$1:$DI$10000,59,0)))</f>
        <v/>
      </c>
      <c r="AI228" s="59" t="str">
        <f>IF((VLOOKUP($A228,'[1]data aktuální'!$A$1:$DI$10000,60,0))=0,"",(VLOOKUP($A228,'[1]data aktuální'!$A$1:$DI$10000,60,0)))</f>
        <v/>
      </c>
      <c r="AJ228" s="59" t="str">
        <f>IF((VLOOKUP($A228,'[1]data aktuální'!$A$1:$DI$10000,62,0))=0,"",(VLOOKUP($A228,'[1]data aktuální'!$A$1:$DI$10000,62,0)))</f>
        <v/>
      </c>
      <c r="AK228" s="59" t="str">
        <f>IF((VLOOKUP($A228,'[1]data aktuální'!$A$1:$DI$10000,63,0))=0,"",(VLOOKUP($A228,'[1]data aktuální'!$A$1:$DI$10000,63,0)))</f>
        <v/>
      </c>
      <c r="AL228" s="59" t="str">
        <f>IF((VLOOKUP($A228,'[1]data aktuální'!$A$1:$DI$10000,64,0))=0,"",(VLOOKUP($A228,'[1]data aktuální'!$A$1:$DI$10000,64,0)))</f>
        <v/>
      </c>
      <c r="AM228" s="59" t="str">
        <f>IF((VLOOKUP($A228,'[1]data aktuální'!$A$1:$DI$10000,65,0))=0,"",(VLOOKUP($A228,'[1]data aktuální'!$A$1:$DI$10000,65,0)))</f>
        <v/>
      </c>
      <c r="AN228" s="55" t="str">
        <f>VLOOKUP(A228,'[1]data aktuální'!$A$2:$DI$10000,113,0)</f>
        <v>do 2,5 tis.m3</v>
      </c>
    </row>
    <row r="229" spans="1:40" x14ac:dyDescent="0.25">
      <c r="A229" s="74">
        <v>123</v>
      </c>
      <c r="B229" s="54" t="str">
        <f>(VLOOKUP($A229,'[1]data aktuální'!$A$1:$DI$10000,3,0))</f>
        <v>26950171</v>
      </c>
      <c r="C229" s="56" t="str">
        <f>(VLOOKUP($A229,'[1]data aktuální'!$A$1:$DI$10000,7,0))</f>
        <v>Plastpol, s.r.o.</v>
      </c>
      <c r="D229" s="56" t="str">
        <f>IF((VLOOKUP($A229,'[1]data aktuální'!$A$1:$DI$10000,14,0))=0,"",(VLOOKUP($A229,'[1]data aktuální'!$A$1:$DI$10000,14,0)))</f>
        <v/>
      </c>
      <c r="E229" s="58">
        <f>(VLOOKUP($A229,'[1]data aktuální'!$A$1:$DI$10000,22,0))</f>
        <v>680</v>
      </c>
      <c r="F229" s="58">
        <f>(VLOOKUP($A229,'[1]data aktuální'!$A$1:$DI$10000,23,0))</f>
        <v>196</v>
      </c>
      <c r="G229" s="58">
        <f>(VLOOKUP($A229,'[1]data aktuální'!$A$1:$DI$10000,24,0))</f>
        <v>152</v>
      </c>
      <c r="H229" s="60">
        <f>IF((VLOOKUP($A229,'[1]data aktuální'!$A$1:$DI$10000,27,0))=0,"",(VLOOKUP($A229,'[1]data aktuální'!$A$1:$DI$10000,27,0)))</f>
        <v>68</v>
      </c>
      <c r="I229" s="60">
        <f>IF((VLOOKUP($A229,'[1]data aktuální'!$A$1:$DI$10000,28,0))=0,"",(VLOOKUP($A229,'[1]data aktuální'!$A$1:$DI$10000,28,0)))</f>
        <v>5</v>
      </c>
      <c r="J229" s="60" t="str">
        <f>IF((VLOOKUP($A229,'[1]data aktuální'!$A$1:$DI$10000,29,0))=0,"",(VLOOKUP($A229,'[1]data aktuální'!$A$1:$DI$10000,29,0)))</f>
        <v/>
      </c>
      <c r="K229" s="60" t="str">
        <f>IF((VLOOKUP($A229,'[1]data aktuální'!$A$1:$DI$10000,30,0))=0,"",(VLOOKUP($A229,'[1]data aktuální'!$A$1:$DI$10000,30,0)))</f>
        <v/>
      </c>
      <c r="L229" s="60">
        <f>IF((VLOOKUP($A229,'[1]data aktuální'!$A$1:$DI$10000,32,0))=0,"",(VLOOKUP($A229,'[1]data aktuální'!$A$1:$DI$10000,32,0)))</f>
        <v>2</v>
      </c>
      <c r="M229" s="60" t="str">
        <f>IF((VLOOKUP($A229,'[1]data aktuální'!$A$1:$DI$10000,33,0))=0,"",(VLOOKUP($A229,'[1]data aktuální'!$A$1:$DI$10000,33,0)))</f>
        <v/>
      </c>
      <c r="N229" s="60" t="str">
        <f>IF((VLOOKUP($A229,'[1]data aktuální'!$A$1:$DI$10000,34,0))=0,"",(VLOOKUP($A229,'[1]data aktuální'!$A$1:$DI$10000,34,0)))</f>
        <v/>
      </c>
      <c r="O229" s="60" t="str">
        <f>IF((VLOOKUP($A229,'[1]data aktuální'!$A$1:$DI$10000,35,0))=0,"",(VLOOKUP($A229,'[1]data aktuální'!$A$1:$DI$10000,35,0)))</f>
        <v/>
      </c>
      <c r="P229" s="60">
        <f>IF((VLOOKUP($A229,'[1]data aktuální'!$A$1:$DI$10000,37,0))=0,"",(VLOOKUP($A229,'[1]data aktuální'!$A$1:$DI$10000,37,0)))</f>
        <v>25</v>
      </c>
      <c r="Q229" s="60" t="str">
        <f>IF((VLOOKUP($A229,'[1]data aktuální'!$A$1:$DI$10000,38,0))=0,"",(VLOOKUP($A229,'[1]data aktuální'!$A$1:$DI$10000,38,0)))</f>
        <v/>
      </c>
      <c r="R229" s="60" t="str">
        <f>IF((VLOOKUP($A229,'[1]data aktuální'!$A$1:$DI$10000,39,0))=0,"",(VLOOKUP($A229,'[1]data aktuální'!$A$1:$DI$10000,39,0)))</f>
        <v/>
      </c>
      <c r="S229" s="60" t="str">
        <f>IF((VLOOKUP($A229,'[1]data aktuální'!$A$1:$DI$10000,40,0))=0,"",(VLOOKUP($A229,'[1]data aktuální'!$A$1:$DI$10000,40,0)))</f>
        <v/>
      </c>
      <c r="T229" s="60" t="str">
        <f>IF((VLOOKUP($A229,'[1]data aktuální'!$A$1:$DI$10000,42,0))=0,"",(VLOOKUP($A229,'[1]data aktuální'!$A$1:$DI$10000,42,0)))</f>
        <v/>
      </c>
      <c r="U229" s="60" t="str">
        <f>IF((VLOOKUP($A229,'[1]data aktuální'!$A$1:$DI$10000,43,0))=0,"",(VLOOKUP($A229,'[1]data aktuální'!$A$1:$DI$10000,43,0)))</f>
        <v/>
      </c>
      <c r="V229" s="60" t="str">
        <f>IF((VLOOKUP($A229,'[1]data aktuální'!$A$1:$DI$10000,44,0))=0,"",(VLOOKUP($A229,'[1]data aktuální'!$A$1:$DI$10000,44,0)))</f>
        <v/>
      </c>
      <c r="W229" s="60" t="str">
        <f>IF((VLOOKUP($A229,'[1]data aktuální'!$A$1:$DI$10000,45,0))=0,"",(VLOOKUP($A229,'[1]data aktuální'!$A$1:$DI$10000,45,0)))</f>
        <v/>
      </c>
      <c r="X229" s="60" t="str">
        <f>IF((VLOOKUP($A229,'[1]data aktuální'!$A$1:$DI$10000,47,0))=0,"",(VLOOKUP($A229,'[1]data aktuální'!$A$1:$DI$10000,47,0)))</f>
        <v/>
      </c>
      <c r="Y229" s="60" t="str">
        <f>IF((VLOOKUP($A229,'[1]data aktuální'!$A$1:$DI$10000,48,0))=0,"",(VLOOKUP($A229,'[1]data aktuální'!$A$1:$DI$10000,48,0)))</f>
        <v/>
      </c>
      <c r="Z229" s="60" t="str">
        <f>IF((VLOOKUP($A229,'[1]data aktuální'!$A$1:$DI$10000,49,0))=0,"",(VLOOKUP($A229,'[1]data aktuální'!$A$1:$DI$10000,49,0)))</f>
        <v/>
      </c>
      <c r="AA229" s="60" t="str">
        <f>IF((VLOOKUP($A229,'[1]data aktuální'!$A$1:$DI$10000,50,0))=0,"",(VLOOKUP($A229,'[1]data aktuální'!$A$1:$DI$10000,50,0)))</f>
        <v/>
      </c>
      <c r="AB229" s="60" t="str">
        <f>IF((VLOOKUP($A229,'[1]data aktuální'!$A$1:$DI$10000,52,0))=0,"",(VLOOKUP($A229,'[1]data aktuální'!$A$1:$DI$10000,52,0)))</f>
        <v/>
      </c>
      <c r="AC229" s="60" t="str">
        <f>IF((VLOOKUP($A229,'[1]data aktuální'!$A$1:$DI$10000,53,0))=0,"",(VLOOKUP($A229,'[1]data aktuální'!$A$1:$DI$10000,53,0)))</f>
        <v/>
      </c>
      <c r="AD229" s="60" t="str">
        <f>IF((VLOOKUP($A229,'[1]data aktuální'!$A$1:$DI$10000,54,0))=0,"",(VLOOKUP($A229,'[1]data aktuální'!$A$1:$DI$10000,54,0)))</f>
        <v/>
      </c>
      <c r="AE229" s="60" t="str">
        <f>IF((VLOOKUP($A229,'[1]data aktuální'!$A$1:$DI$10000,55,0))=0,"",(VLOOKUP($A229,'[1]data aktuální'!$A$1:$DI$10000,55,0)))</f>
        <v/>
      </c>
      <c r="AF229" s="60" t="str">
        <f>IF((VLOOKUP($A229,'[1]data aktuální'!$A$1:$DI$10000,57,0))=0,"",(VLOOKUP($A229,'[1]data aktuální'!$A$1:$DI$10000,57,0)))</f>
        <v/>
      </c>
      <c r="AG229" s="60" t="str">
        <f>IF((VLOOKUP($A229,'[1]data aktuální'!$A$1:$DI$10000,58,0))=0,"",(VLOOKUP($A229,'[1]data aktuální'!$A$1:$DI$10000,58,0)))</f>
        <v/>
      </c>
      <c r="AH229" s="60" t="str">
        <f>IF((VLOOKUP($A229,'[1]data aktuální'!$A$1:$DI$10000,59,0))=0,"",(VLOOKUP($A229,'[1]data aktuální'!$A$1:$DI$10000,59,0)))</f>
        <v/>
      </c>
      <c r="AI229" s="60" t="str">
        <f>IF((VLOOKUP($A229,'[1]data aktuální'!$A$1:$DI$10000,60,0))=0,"",(VLOOKUP($A229,'[1]data aktuální'!$A$1:$DI$10000,60,0)))</f>
        <v/>
      </c>
      <c r="AJ229" s="60" t="str">
        <f>IF((VLOOKUP($A229,'[1]data aktuální'!$A$1:$DI$10000,62,0))=0,"",(VLOOKUP($A229,'[1]data aktuální'!$A$1:$DI$10000,62,0)))</f>
        <v/>
      </c>
      <c r="AK229" s="60" t="str">
        <f>IF((VLOOKUP($A229,'[1]data aktuální'!$A$1:$DI$10000,63,0))=0,"",(VLOOKUP($A229,'[1]data aktuální'!$A$1:$DI$10000,63,0)))</f>
        <v/>
      </c>
      <c r="AL229" s="60" t="str">
        <f>IF((VLOOKUP($A229,'[1]data aktuální'!$A$1:$DI$10000,64,0))=0,"",(VLOOKUP($A229,'[1]data aktuální'!$A$1:$DI$10000,64,0)))</f>
        <v/>
      </c>
      <c r="AM229" s="60" t="str">
        <f>IF((VLOOKUP($A229,'[1]data aktuální'!$A$1:$DI$10000,65,0))=0,"",(VLOOKUP($A229,'[1]data aktuální'!$A$1:$DI$10000,65,0)))</f>
        <v/>
      </c>
      <c r="AN229" s="56" t="str">
        <f>VLOOKUP(A229,'[1]data aktuální'!$A$2:$DI$10000,113,0)</f>
        <v>do 2,5 tis.m3</v>
      </c>
    </row>
    <row r="230" spans="1:40" s="36" customFormat="1" x14ac:dyDescent="0.25">
      <c r="A230" s="36">
        <v>463</v>
      </c>
      <c r="B230" s="53" t="str">
        <f>(VLOOKUP($A230,'[1]data aktuální'!$A$1:$DI$10000,3,0))</f>
        <v>25509373</v>
      </c>
      <c r="C230" s="55" t="str">
        <f>(VLOOKUP($A230,'[1]data aktuální'!$A$1:$DI$10000,7,0))</f>
        <v>Tekom-P s.r.o.</v>
      </c>
      <c r="D230" s="55" t="str">
        <f>IF((VLOOKUP($A230,'[1]data aktuální'!$A$1:$DI$10000,14,0))=0,"",(VLOOKUP($A230,'[1]data aktuální'!$A$1:$DI$10000,14,0)))</f>
        <v/>
      </c>
      <c r="E230" s="57">
        <f>(VLOOKUP($A230,'[1]data aktuální'!$A$1:$DI$10000,22,0))</f>
        <v>150</v>
      </c>
      <c r="F230" s="57">
        <f>(VLOOKUP($A230,'[1]data aktuální'!$A$1:$DI$10000,23,0))</f>
        <v>150</v>
      </c>
      <c r="G230" s="57">
        <f>(VLOOKUP($A230,'[1]data aktuální'!$A$1:$DI$10000,24,0))</f>
        <v>150</v>
      </c>
      <c r="H230" s="59">
        <f>IF((VLOOKUP($A230,'[1]data aktuální'!$A$1:$DI$10000,27,0))=0,"",(VLOOKUP($A230,'[1]data aktuální'!$A$1:$DI$10000,27,0)))</f>
        <v>75</v>
      </c>
      <c r="I230" s="59">
        <f>IF((VLOOKUP($A230,'[1]data aktuální'!$A$1:$DI$10000,28,0))=0,"",(VLOOKUP($A230,'[1]data aktuální'!$A$1:$DI$10000,28,0)))</f>
        <v>20</v>
      </c>
      <c r="J230" s="59" t="str">
        <f>IF((VLOOKUP($A230,'[1]data aktuální'!$A$1:$DI$10000,29,0))=0,"",(VLOOKUP($A230,'[1]data aktuální'!$A$1:$DI$10000,29,0)))</f>
        <v/>
      </c>
      <c r="K230" s="59" t="str">
        <f>IF((VLOOKUP($A230,'[1]data aktuální'!$A$1:$DI$10000,30,0))=0,"",(VLOOKUP($A230,'[1]data aktuální'!$A$1:$DI$10000,30,0)))</f>
        <v/>
      </c>
      <c r="L230" s="59" t="str">
        <f>IF((VLOOKUP($A230,'[1]data aktuální'!$A$1:$DI$10000,32,0))=0,"",(VLOOKUP($A230,'[1]data aktuální'!$A$1:$DI$10000,32,0)))</f>
        <v/>
      </c>
      <c r="M230" s="59" t="str">
        <f>IF((VLOOKUP($A230,'[1]data aktuální'!$A$1:$DI$10000,33,0))=0,"",(VLOOKUP($A230,'[1]data aktuální'!$A$1:$DI$10000,33,0)))</f>
        <v/>
      </c>
      <c r="N230" s="59" t="str">
        <f>IF((VLOOKUP($A230,'[1]data aktuální'!$A$1:$DI$10000,34,0))=0,"",(VLOOKUP($A230,'[1]data aktuální'!$A$1:$DI$10000,34,0)))</f>
        <v/>
      </c>
      <c r="O230" s="59" t="str">
        <f>IF((VLOOKUP($A230,'[1]data aktuální'!$A$1:$DI$10000,35,0))=0,"",(VLOOKUP($A230,'[1]data aktuální'!$A$1:$DI$10000,35,0)))</f>
        <v/>
      </c>
      <c r="P230" s="59">
        <f>IF((VLOOKUP($A230,'[1]data aktuální'!$A$1:$DI$10000,37,0))=0,"",(VLOOKUP($A230,'[1]data aktuální'!$A$1:$DI$10000,37,0)))</f>
        <v>5</v>
      </c>
      <c r="Q230" s="59" t="str">
        <f>IF((VLOOKUP($A230,'[1]data aktuální'!$A$1:$DI$10000,38,0))=0,"",(VLOOKUP($A230,'[1]data aktuální'!$A$1:$DI$10000,38,0)))</f>
        <v/>
      </c>
      <c r="R230" s="59" t="str">
        <f>IF((VLOOKUP($A230,'[1]data aktuální'!$A$1:$DI$10000,39,0))=0,"",(VLOOKUP($A230,'[1]data aktuální'!$A$1:$DI$10000,39,0)))</f>
        <v/>
      </c>
      <c r="S230" s="59" t="str">
        <f>IF((VLOOKUP($A230,'[1]data aktuální'!$A$1:$DI$10000,40,0))=0,"",(VLOOKUP($A230,'[1]data aktuální'!$A$1:$DI$10000,40,0)))</f>
        <v/>
      </c>
      <c r="T230" s="59" t="str">
        <f>IF((VLOOKUP($A230,'[1]data aktuální'!$A$1:$DI$10000,42,0))=0,"",(VLOOKUP($A230,'[1]data aktuální'!$A$1:$DI$10000,42,0)))</f>
        <v/>
      </c>
      <c r="U230" s="59" t="str">
        <f>IF((VLOOKUP($A230,'[1]data aktuální'!$A$1:$DI$10000,43,0))=0,"",(VLOOKUP($A230,'[1]data aktuální'!$A$1:$DI$10000,43,0)))</f>
        <v/>
      </c>
      <c r="V230" s="59" t="str">
        <f>IF((VLOOKUP($A230,'[1]data aktuální'!$A$1:$DI$10000,44,0))=0,"",(VLOOKUP($A230,'[1]data aktuální'!$A$1:$DI$10000,44,0)))</f>
        <v/>
      </c>
      <c r="W230" s="59" t="str">
        <f>IF((VLOOKUP($A230,'[1]data aktuální'!$A$1:$DI$10000,45,0))=0,"",(VLOOKUP($A230,'[1]data aktuální'!$A$1:$DI$10000,45,0)))</f>
        <v/>
      </c>
      <c r="X230" s="59" t="str">
        <f>IF((VLOOKUP($A230,'[1]data aktuální'!$A$1:$DI$10000,47,0))=0,"",(VLOOKUP($A230,'[1]data aktuální'!$A$1:$DI$10000,47,0)))</f>
        <v/>
      </c>
      <c r="Y230" s="59" t="str">
        <f>IF((VLOOKUP($A230,'[1]data aktuální'!$A$1:$DI$10000,48,0))=0,"",(VLOOKUP($A230,'[1]data aktuální'!$A$1:$DI$10000,48,0)))</f>
        <v/>
      </c>
      <c r="Z230" s="59" t="str">
        <f>IF((VLOOKUP($A230,'[1]data aktuální'!$A$1:$DI$10000,49,0))=0,"",(VLOOKUP($A230,'[1]data aktuální'!$A$1:$DI$10000,49,0)))</f>
        <v/>
      </c>
      <c r="AA230" s="59" t="str">
        <f>IF((VLOOKUP($A230,'[1]data aktuální'!$A$1:$DI$10000,50,0))=0,"",(VLOOKUP($A230,'[1]data aktuální'!$A$1:$DI$10000,50,0)))</f>
        <v/>
      </c>
      <c r="AB230" s="59" t="str">
        <f>IF((VLOOKUP($A230,'[1]data aktuální'!$A$1:$DI$10000,52,0))=0,"",(VLOOKUP($A230,'[1]data aktuální'!$A$1:$DI$10000,52,0)))</f>
        <v/>
      </c>
      <c r="AC230" s="59" t="str">
        <f>IF((VLOOKUP($A230,'[1]data aktuální'!$A$1:$DI$10000,53,0))=0,"",(VLOOKUP($A230,'[1]data aktuální'!$A$1:$DI$10000,53,0)))</f>
        <v/>
      </c>
      <c r="AD230" s="59" t="str">
        <f>IF((VLOOKUP($A230,'[1]data aktuální'!$A$1:$DI$10000,54,0))=0,"",(VLOOKUP($A230,'[1]data aktuální'!$A$1:$DI$10000,54,0)))</f>
        <v/>
      </c>
      <c r="AE230" s="59" t="str">
        <f>IF((VLOOKUP($A230,'[1]data aktuální'!$A$1:$DI$10000,55,0))=0,"",(VLOOKUP($A230,'[1]data aktuální'!$A$1:$DI$10000,55,0)))</f>
        <v/>
      </c>
      <c r="AF230" s="59" t="str">
        <f>IF((VLOOKUP($A230,'[1]data aktuální'!$A$1:$DI$10000,57,0))=0,"",(VLOOKUP($A230,'[1]data aktuální'!$A$1:$DI$10000,57,0)))</f>
        <v/>
      </c>
      <c r="AG230" s="59" t="str">
        <f>IF((VLOOKUP($A230,'[1]data aktuální'!$A$1:$DI$10000,58,0))=0,"",(VLOOKUP($A230,'[1]data aktuální'!$A$1:$DI$10000,58,0)))</f>
        <v/>
      </c>
      <c r="AH230" s="59" t="str">
        <f>IF((VLOOKUP($A230,'[1]data aktuální'!$A$1:$DI$10000,59,0))=0,"",(VLOOKUP($A230,'[1]data aktuální'!$A$1:$DI$10000,59,0)))</f>
        <v/>
      </c>
      <c r="AI230" s="59" t="str">
        <f>IF((VLOOKUP($A230,'[1]data aktuální'!$A$1:$DI$10000,60,0))=0,"",(VLOOKUP($A230,'[1]data aktuální'!$A$1:$DI$10000,60,0)))</f>
        <v/>
      </c>
      <c r="AJ230" s="59" t="str">
        <f>IF((VLOOKUP($A230,'[1]data aktuální'!$A$1:$DI$10000,62,0))=0,"",(VLOOKUP($A230,'[1]data aktuální'!$A$1:$DI$10000,62,0)))</f>
        <v/>
      </c>
      <c r="AK230" s="59" t="str">
        <f>IF((VLOOKUP($A230,'[1]data aktuální'!$A$1:$DI$10000,63,0))=0,"",(VLOOKUP($A230,'[1]data aktuální'!$A$1:$DI$10000,63,0)))</f>
        <v/>
      </c>
      <c r="AL230" s="59" t="str">
        <f>IF((VLOOKUP($A230,'[1]data aktuální'!$A$1:$DI$10000,64,0))=0,"",(VLOOKUP($A230,'[1]data aktuální'!$A$1:$DI$10000,64,0)))</f>
        <v/>
      </c>
      <c r="AM230" s="59" t="str">
        <f>IF((VLOOKUP($A230,'[1]data aktuální'!$A$1:$DI$10000,65,0))=0,"",(VLOOKUP($A230,'[1]data aktuální'!$A$1:$DI$10000,65,0)))</f>
        <v/>
      </c>
      <c r="AN230" s="55" t="str">
        <f>VLOOKUP(A230,'[1]data aktuální'!$A$2:$DI$10000,113,0)</f>
        <v>do 2,5 tis.m3</v>
      </c>
    </row>
    <row r="231" spans="1:40" x14ac:dyDescent="0.25">
      <c r="A231" s="74">
        <v>241</v>
      </c>
      <c r="B231" s="54" t="str">
        <f>(VLOOKUP($A231,'[1]data aktuální'!$A$1:$DI$10000,3,0))</f>
        <v>01707141</v>
      </c>
      <c r="C231" s="56" t="str">
        <f>(VLOOKUP($A231,'[1]data aktuální'!$A$1:$DI$10000,7,0))</f>
        <v>RESMIDA RV, s.r.o.</v>
      </c>
      <c r="D231" s="56" t="str">
        <f>IF((VLOOKUP($A231,'[1]data aktuální'!$A$1:$DI$10000,14,0))=0,"",(VLOOKUP($A231,'[1]data aktuální'!$A$1:$DI$10000,14,0)))</f>
        <v/>
      </c>
      <c r="E231" s="58">
        <f>(VLOOKUP($A231,'[1]data aktuální'!$A$1:$DI$10000,22,0))</f>
        <v>0</v>
      </c>
      <c r="F231" s="58">
        <f>(VLOOKUP($A231,'[1]data aktuální'!$A$1:$DI$10000,23,0))</f>
        <v>0</v>
      </c>
      <c r="G231" s="58">
        <f>(VLOOKUP($A231,'[1]data aktuální'!$A$1:$DI$10000,24,0))</f>
        <v>111</v>
      </c>
      <c r="H231" s="60">
        <f>IF((VLOOKUP($A231,'[1]data aktuální'!$A$1:$DI$10000,27,0))=0,"",(VLOOKUP($A231,'[1]data aktuální'!$A$1:$DI$10000,27,0)))</f>
        <v>72</v>
      </c>
      <c r="I231" s="60" t="str">
        <f>IF((VLOOKUP($A231,'[1]data aktuální'!$A$1:$DI$10000,28,0))=0,"",(VLOOKUP($A231,'[1]data aktuální'!$A$1:$DI$10000,28,0)))</f>
        <v/>
      </c>
      <c r="J231" s="60" t="str">
        <f>IF((VLOOKUP($A231,'[1]data aktuální'!$A$1:$DI$10000,29,0))=0,"",(VLOOKUP($A231,'[1]data aktuální'!$A$1:$DI$10000,29,0)))</f>
        <v/>
      </c>
      <c r="K231" s="60">
        <f>IF((VLOOKUP($A231,'[1]data aktuální'!$A$1:$DI$10000,30,0))=0,"",(VLOOKUP($A231,'[1]data aktuální'!$A$1:$DI$10000,30,0)))</f>
        <v>28</v>
      </c>
      <c r="L231" s="60" t="str">
        <f>IF((VLOOKUP($A231,'[1]data aktuální'!$A$1:$DI$10000,32,0))=0,"",(VLOOKUP($A231,'[1]data aktuální'!$A$1:$DI$10000,32,0)))</f>
        <v/>
      </c>
      <c r="M231" s="60" t="str">
        <f>IF((VLOOKUP($A231,'[1]data aktuální'!$A$1:$DI$10000,33,0))=0,"",(VLOOKUP($A231,'[1]data aktuální'!$A$1:$DI$10000,33,0)))</f>
        <v/>
      </c>
      <c r="N231" s="60" t="str">
        <f>IF((VLOOKUP($A231,'[1]data aktuální'!$A$1:$DI$10000,34,0))=0,"",(VLOOKUP($A231,'[1]data aktuální'!$A$1:$DI$10000,34,0)))</f>
        <v/>
      </c>
      <c r="O231" s="60" t="str">
        <f>IF((VLOOKUP($A231,'[1]data aktuální'!$A$1:$DI$10000,35,0))=0,"",(VLOOKUP($A231,'[1]data aktuální'!$A$1:$DI$10000,35,0)))</f>
        <v/>
      </c>
      <c r="P231" s="60" t="str">
        <f>IF((VLOOKUP($A231,'[1]data aktuální'!$A$1:$DI$10000,37,0))=0,"",(VLOOKUP($A231,'[1]data aktuální'!$A$1:$DI$10000,37,0)))</f>
        <v/>
      </c>
      <c r="Q231" s="60" t="str">
        <f>IF((VLOOKUP($A231,'[1]data aktuální'!$A$1:$DI$10000,38,0))=0,"",(VLOOKUP($A231,'[1]data aktuální'!$A$1:$DI$10000,38,0)))</f>
        <v/>
      </c>
      <c r="R231" s="60" t="str">
        <f>IF((VLOOKUP($A231,'[1]data aktuální'!$A$1:$DI$10000,39,0))=0,"",(VLOOKUP($A231,'[1]data aktuální'!$A$1:$DI$10000,39,0)))</f>
        <v/>
      </c>
      <c r="S231" s="60" t="str">
        <f>IF((VLOOKUP($A231,'[1]data aktuální'!$A$1:$DI$10000,40,0))=0,"",(VLOOKUP($A231,'[1]data aktuální'!$A$1:$DI$10000,40,0)))</f>
        <v/>
      </c>
      <c r="T231" s="60" t="str">
        <f>IF((VLOOKUP($A231,'[1]data aktuální'!$A$1:$DI$10000,42,0))=0,"",(VLOOKUP($A231,'[1]data aktuální'!$A$1:$DI$10000,42,0)))</f>
        <v/>
      </c>
      <c r="U231" s="60" t="str">
        <f>IF((VLOOKUP($A231,'[1]data aktuální'!$A$1:$DI$10000,43,0))=0,"",(VLOOKUP($A231,'[1]data aktuální'!$A$1:$DI$10000,43,0)))</f>
        <v/>
      </c>
      <c r="V231" s="60" t="str">
        <f>IF((VLOOKUP($A231,'[1]data aktuální'!$A$1:$DI$10000,44,0))=0,"",(VLOOKUP($A231,'[1]data aktuální'!$A$1:$DI$10000,44,0)))</f>
        <v/>
      </c>
      <c r="W231" s="60" t="str">
        <f>IF((VLOOKUP($A231,'[1]data aktuální'!$A$1:$DI$10000,45,0))=0,"",(VLOOKUP($A231,'[1]data aktuální'!$A$1:$DI$10000,45,0)))</f>
        <v/>
      </c>
      <c r="X231" s="60" t="str">
        <f>IF((VLOOKUP($A231,'[1]data aktuální'!$A$1:$DI$10000,47,0))=0,"",(VLOOKUP($A231,'[1]data aktuální'!$A$1:$DI$10000,47,0)))</f>
        <v/>
      </c>
      <c r="Y231" s="60" t="str">
        <f>IF((VLOOKUP($A231,'[1]data aktuální'!$A$1:$DI$10000,48,0))=0,"",(VLOOKUP($A231,'[1]data aktuální'!$A$1:$DI$10000,48,0)))</f>
        <v/>
      </c>
      <c r="Z231" s="60" t="str">
        <f>IF((VLOOKUP($A231,'[1]data aktuální'!$A$1:$DI$10000,49,0))=0,"",(VLOOKUP($A231,'[1]data aktuální'!$A$1:$DI$10000,49,0)))</f>
        <v/>
      </c>
      <c r="AA231" s="60" t="str">
        <f>IF((VLOOKUP($A231,'[1]data aktuální'!$A$1:$DI$10000,50,0))=0,"",(VLOOKUP($A231,'[1]data aktuální'!$A$1:$DI$10000,50,0)))</f>
        <v/>
      </c>
      <c r="AB231" s="60" t="str">
        <f>IF((VLOOKUP($A231,'[1]data aktuální'!$A$1:$DI$10000,52,0))=0,"",(VLOOKUP($A231,'[1]data aktuální'!$A$1:$DI$10000,52,0)))</f>
        <v/>
      </c>
      <c r="AC231" s="60" t="str">
        <f>IF((VLOOKUP($A231,'[1]data aktuální'!$A$1:$DI$10000,53,0))=0,"",(VLOOKUP($A231,'[1]data aktuální'!$A$1:$DI$10000,53,0)))</f>
        <v/>
      </c>
      <c r="AD231" s="60" t="str">
        <f>IF((VLOOKUP($A231,'[1]data aktuální'!$A$1:$DI$10000,54,0))=0,"",(VLOOKUP($A231,'[1]data aktuální'!$A$1:$DI$10000,54,0)))</f>
        <v/>
      </c>
      <c r="AE231" s="60" t="str">
        <f>IF((VLOOKUP($A231,'[1]data aktuální'!$A$1:$DI$10000,55,0))=0,"",(VLOOKUP($A231,'[1]data aktuální'!$A$1:$DI$10000,55,0)))</f>
        <v/>
      </c>
      <c r="AF231" s="60" t="str">
        <f>IF((VLOOKUP($A231,'[1]data aktuální'!$A$1:$DI$10000,57,0))=0,"",(VLOOKUP($A231,'[1]data aktuální'!$A$1:$DI$10000,57,0)))</f>
        <v/>
      </c>
      <c r="AG231" s="60" t="str">
        <f>IF((VLOOKUP($A231,'[1]data aktuální'!$A$1:$DI$10000,58,0))=0,"",(VLOOKUP($A231,'[1]data aktuální'!$A$1:$DI$10000,58,0)))</f>
        <v/>
      </c>
      <c r="AH231" s="60" t="str">
        <f>IF((VLOOKUP($A231,'[1]data aktuální'!$A$1:$DI$10000,59,0))=0,"",(VLOOKUP($A231,'[1]data aktuální'!$A$1:$DI$10000,59,0)))</f>
        <v/>
      </c>
      <c r="AI231" s="60" t="str">
        <f>IF((VLOOKUP($A231,'[1]data aktuální'!$A$1:$DI$10000,60,0))=0,"",(VLOOKUP($A231,'[1]data aktuální'!$A$1:$DI$10000,60,0)))</f>
        <v/>
      </c>
      <c r="AJ231" s="60" t="str">
        <f>IF((VLOOKUP($A231,'[1]data aktuální'!$A$1:$DI$10000,62,0))=0,"",(VLOOKUP($A231,'[1]data aktuální'!$A$1:$DI$10000,62,0)))</f>
        <v/>
      </c>
      <c r="AK231" s="60" t="str">
        <f>IF((VLOOKUP($A231,'[1]data aktuální'!$A$1:$DI$10000,63,0))=0,"",(VLOOKUP($A231,'[1]data aktuální'!$A$1:$DI$10000,63,0)))</f>
        <v/>
      </c>
      <c r="AL231" s="60" t="str">
        <f>IF((VLOOKUP($A231,'[1]data aktuální'!$A$1:$DI$10000,64,0))=0,"",(VLOOKUP($A231,'[1]data aktuální'!$A$1:$DI$10000,64,0)))</f>
        <v/>
      </c>
      <c r="AM231" s="60" t="str">
        <f>IF((VLOOKUP($A231,'[1]data aktuální'!$A$1:$DI$10000,65,0))=0,"",(VLOOKUP($A231,'[1]data aktuální'!$A$1:$DI$10000,65,0)))</f>
        <v/>
      </c>
      <c r="AN231" s="56" t="str">
        <f>VLOOKUP(A231,'[1]data aktuální'!$A$2:$DI$10000,113,0)</f>
        <v>do 2,5 tis.m3</v>
      </c>
    </row>
    <row r="232" spans="1:40" s="36" customFormat="1" x14ac:dyDescent="0.25">
      <c r="A232" s="36">
        <v>451</v>
      </c>
      <c r="B232" s="53" t="str">
        <f>(VLOOKUP($A232,'[1]data aktuální'!$A$1:$DI$10000,3,0))</f>
        <v>12284564</v>
      </c>
      <c r="C232" s="55" t="str">
        <f>(VLOOKUP($A232,'[1]data aktuální'!$A$1:$DI$10000,7,0))</f>
        <v>Josef Birnbaum</v>
      </c>
      <c r="D232" s="55" t="str">
        <f>IF((VLOOKUP($A232,'[1]data aktuální'!$A$1:$DI$10000,14,0))=0,"",(VLOOKUP($A232,'[1]data aktuální'!$A$1:$DI$10000,14,0)))</f>
        <v/>
      </c>
      <c r="E232" s="57">
        <f>(VLOOKUP($A232,'[1]data aktuální'!$A$1:$DI$10000,22,0))</f>
        <v>90</v>
      </c>
      <c r="F232" s="57">
        <f>(VLOOKUP($A232,'[1]data aktuální'!$A$1:$DI$10000,23,0))</f>
        <v>60</v>
      </c>
      <c r="G232" s="57">
        <f>(VLOOKUP($A232,'[1]data aktuální'!$A$1:$DI$10000,24,0))</f>
        <v>90</v>
      </c>
      <c r="H232" s="59">
        <f>IF((VLOOKUP($A232,'[1]data aktuální'!$A$1:$DI$10000,27,0))=0,"",(VLOOKUP($A232,'[1]data aktuální'!$A$1:$DI$10000,27,0)))</f>
        <v>100</v>
      </c>
      <c r="I232" s="59" t="str">
        <f>IF((VLOOKUP($A232,'[1]data aktuální'!$A$1:$DI$10000,28,0))=0,"",(VLOOKUP($A232,'[1]data aktuální'!$A$1:$DI$10000,28,0)))</f>
        <v/>
      </c>
      <c r="J232" s="59" t="str">
        <f>IF((VLOOKUP($A232,'[1]data aktuální'!$A$1:$DI$10000,29,0))=0,"",(VLOOKUP($A232,'[1]data aktuální'!$A$1:$DI$10000,29,0)))</f>
        <v/>
      </c>
      <c r="K232" s="59" t="str">
        <f>IF((VLOOKUP($A232,'[1]data aktuální'!$A$1:$DI$10000,30,0))=0,"",(VLOOKUP($A232,'[1]data aktuální'!$A$1:$DI$10000,30,0)))</f>
        <v/>
      </c>
      <c r="L232" s="59" t="str">
        <f>IF((VLOOKUP($A232,'[1]data aktuální'!$A$1:$DI$10000,32,0))=0,"",(VLOOKUP($A232,'[1]data aktuální'!$A$1:$DI$10000,32,0)))</f>
        <v/>
      </c>
      <c r="M232" s="59" t="str">
        <f>IF((VLOOKUP($A232,'[1]data aktuální'!$A$1:$DI$10000,33,0))=0,"",(VLOOKUP($A232,'[1]data aktuální'!$A$1:$DI$10000,33,0)))</f>
        <v/>
      </c>
      <c r="N232" s="59" t="str">
        <f>IF((VLOOKUP($A232,'[1]data aktuální'!$A$1:$DI$10000,34,0))=0,"",(VLOOKUP($A232,'[1]data aktuální'!$A$1:$DI$10000,34,0)))</f>
        <v/>
      </c>
      <c r="O232" s="59" t="str">
        <f>IF((VLOOKUP($A232,'[1]data aktuální'!$A$1:$DI$10000,35,0))=0,"",(VLOOKUP($A232,'[1]data aktuální'!$A$1:$DI$10000,35,0)))</f>
        <v/>
      </c>
      <c r="P232" s="59" t="str">
        <f>IF((VLOOKUP($A232,'[1]data aktuální'!$A$1:$DI$10000,37,0))=0,"",(VLOOKUP($A232,'[1]data aktuální'!$A$1:$DI$10000,37,0)))</f>
        <v/>
      </c>
      <c r="Q232" s="59" t="str">
        <f>IF((VLOOKUP($A232,'[1]data aktuální'!$A$1:$DI$10000,38,0))=0,"",(VLOOKUP($A232,'[1]data aktuální'!$A$1:$DI$10000,38,0)))</f>
        <v/>
      </c>
      <c r="R232" s="59" t="str">
        <f>IF((VLOOKUP($A232,'[1]data aktuální'!$A$1:$DI$10000,39,0))=0,"",(VLOOKUP($A232,'[1]data aktuální'!$A$1:$DI$10000,39,0)))</f>
        <v/>
      </c>
      <c r="S232" s="59" t="str">
        <f>IF((VLOOKUP($A232,'[1]data aktuální'!$A$1:$DI$10000,40,0))=0,"",(VLOOKUP($A232,'[1]data aktuální'!$A$1:$DI$10000,40,0)))</f>
        <v/>
      </c>
      <c r="T232" s="59" t="str">
        <f>IF((VLOOKUP($A232,'[1]data aktuální'!$A$1:$DI$10000,42,0))=0,"",(VLOOKUP($A232,'[1]data aktuální'!$A$1:$DI$10000,42,0)))</f>
        <v/>
      </c>
      <c r="U232" s="59" t="str">
        <f>IF((VLOOKUP($A232,'[1]data aktuální'!$A$1:$DI$10000,43,0))=0,"",(VLOOKUP($A232,'[1]data aktuální'!$A$1:$DI$10000,43,0)))</f>
        <v/>
      </c>
      <c r="V232" s="59" t="str">
        <f>IF((VLOOKUP($A232,'[1]data aktuální'!$A$1:$DI$10000,44,0))=0,"",(VLOOKUP($A232,'[1]data aktuální'!$A$1:$DI$10000,44,0)))</f>
        <v/>
      </c>
      <c r="W232" s="59" t="str">
        <f>IF((VLOOKUP($A232,'[1]data aktuální'!$A$1:$DI$10000,45,0))=0,"",(VLOOKUP($A232,'[1]data aktuální'!$A$1:$DI$10000,45,0)))</f>
        <v/>
      </c>
      <c r="X232" s="59" t="str">
        <f>IF((VLOOKUP($A232,'[1]data aktuální'!$A$1:$DI$10000,47,0))=0,"",(VLOOKUP($A232,'[1]data aktuální'!$A$1:$DI$10000,47,0)))</f>
        <v/>
      </c>
      <c r="Y232" s="59" t="str">
        <f>IF((VLOOKUP($A232,'[1]data aktuální'!$A$1:$DI$10000,48,0))=0,"",(VLOOKUP($A232,'[1]data aktuální'!$A$1:$DI$10000,48,0)))</f>
        <v/>
      </c>
      <c r="Z232" s="59" t="str">
        <f>IF((VLOOKUP($A232,'[1]data aktuální'!$A$1:$DI$10000,49,0))=0,"",(VLOOKUP($A232,'[1]data aktuální'!$A$1:$DI$10000,49,0)))</f>
        <v/>
      </c>
      <c r="AA232" s="59" t="str">
        <f>IF((VLOOKUP($A232,'[1]data aktuální'!$A$1:$DI$10000,50,0))=0,"",(VLOOKUP($A232,'[1]data aktuální'!$A$1:$DI$10000,50,0)))</f>
        <v/>
      </c>
      <c r="AB232" s="59" t="str">
        <f>IF((VLOOKUP($A232,'[1]data aktuální'!$A$1:$DI$10000,52,0))=0,"",(VLOOKUP($A232,'[1]data aktuální'!$A$1:$DI$10000,52,0)))</f>
        <v/>
      </c>
      <c r="AC232" s="59" t="str">
        <f>IF((VLOOKUP($A232,'[1]data aktuální'!$A$1:$DI$10000,53,0))=0,"",(VLOOKUP($A232,'[1]data aktuální'!$A$1:$DI$10000,53,0)))</f>
        <v/>
      </c>
      <c r="AD232" s="59" t="str">
        <f>IF((VLOOKUP($A232,'[1]data aktuální'!$A$1:$DI$10000,54,0))=0,"",(VLOOKUP($A232,'[1]data aktuální'!$A$1:$DI$10000,54,0)))</f>
        <v/>
      </c>
      <c r="AE232" s="59" t="str">
        <f>IF((VLOOKUP($A232,'[1]data aktuální'!$A$1:$DI$10000,55,0))=0,"",(VLOOKUP($A232,'[1]data aktuální'!$A$1:$DI$10000,55,0)))</f>
        <v/>
      </c>
      <c r="AF232" s="59" t="str">
        <f>IF((VLOOKUP($A232,'[1]data aktuální'!$A$1:$DI$10000,57,0))=0,"",(VLOOKUP($A232,'[1]data aktuální'!$A$1:$DI$10000,57,0)))</f>
        <v/>
      </c>
      <c r="AG232" s="59" t="str">
        <f>IF((VLOOKUP($A232,'[1]data aktuální'!$A$1:$DI$10000,58,0))=0,"",(VLOOKUP($A232,'[1]data aktuální'!$A$1:$DI$10000,58,0)))</f>
        <v/>
      </c>
      <c r="AH232" s="59" t="str">
        <f>IF((VLOOKUP($A232,'[1]data aktuální'!$A$1:$DI$10000,59,0))=0,"",(VLOOKUP($A232,'[1]data aktuální'!$A$1:$DI$10000,59,0)))</f>
        <v/>
      </c>
      <c r="AI232" s="59" t="str">
        <f>IF((VLOOKUP($A232,'[1]data aktuální'!$A$1:$DI$10000,60,0))=0,"",(VLOOKUP($A232,'[1]data aktuální'!$A$1:$DI$10000,60,0)))</f>
        <v/>
      </c>
      <c r="AJ232" s="59" t="str">
        <f>IF((VLOOKUP($A232,'[1]data aktuální'!$A$1:$DI$10000,62,0))=0,"",(VLOOKUP($A232,'[1]data aktuální'!$A$1:$DI$10000,62,0)))</f>
        <v/>
      </c>
      <c r="AK232" s="59" t="str">
        <f>IF((VLOOKUP($A232,'[1]data aktuální'!$A$1:$DI$10000,63,0))=0,"",(VLOOKUP($A232,'[1]data aktuální'!$A$1:$DI$10000,63,0)))</f>
        <v/>
      </c>
      <c r="AL232" s="59" t="str">
        <f>IF((VLOOKUP($A232,'[1]data aktuální'!$A$1:$DI$10000,64,0))=0,"",(VLOOKUP($A232,'[1]data aktuální'!$A$1:$DI$10000,64,0)))</f>
        <v/>
      </c>
      <c r="AM232" s="59" t="str">
        <f>IF((VLOOKUP($A232,'[1]data aktuální'!$A$1:$DI$10000,65,0))=0,"",(VLOOKUP($A232,'[1]data aktuální'!$A$1:$DI$10000,65,0)))</f>
        <v/>
      </c>
      <c r="AN232" s="55" t="str">
        <f>VLOOKUP(A232,'[1]data aktuální'!$A$2:$DI$10000,113,0)</f>
        <v>do 2,5 tis.m3</v>
      </c>
    </row>
    <row r="233" spans="1:40" x14ac:dyDescent="0.25">
      <c r="A233" s="74">
        <v>470</v>
      </c>
      <c r="B233" s="54" t="str">
        <f>(VLOOKUP($A233,'[1]data aktuální'!$A$1:$DI$10000,3,0))</f>
        <v>64362515</v>
      </c>
      <c r="C233" s="56" t="str">
        <f>(VLOOKUP($A233,'[1]data aktuální'!$A$1:$DI$10000,7,0))</f>
        <v>Jan Tkáč</v>
      </c>
      <c r="D233" s="56" t="str">
        <f>IF((VLOOKUP($A233,'[1]data aktuální'!$A$1:$DI$10000,14,0))=0,"",(VLOOKUP($A233,'[1]data aktuální'!$A$1:$DI$10000,14,0)))</f>
        <v/>
      </c>
      <c r="E233" s="58">
        <f>(VLOOKUP($A233,'[1]data aktuální'!$A$1:$DI$10000,22,0))</f>
        <v>60</v>
      </c>
      <c r="F233" s="58">
        <f>(VLOOKUP($A233,'[1]data aktuální'!$A$1:$DI$10000,23,0))</f>
        <v>37</v>
      </c>
      <c r="G233" s="58">
        <f>(VLOOKUP($A233,'[1]data aktuální'!$A$1:$DI$10000,24,0))</f>
        <v>52</v>
      </c>
      <c r="H233" s="60">
        <f>IF((VLOOKUP($A233,'[1]data aktuální'!$A$1:$DI$10000,27,0))=0,"",(VLOOKUP($A233,'[1]data aktuální'!$A$1:$DI$10000,27,0)))</f>
        <v>24</v>
      </c>
      <c r="I233" s="60">
        <f>IF((VLOOKUP($A233,'[1]data aktuální'!$A$1:$DI$10000,28,0))=0,"",(VLOOKUP($A233,'[1]data aktuální'!$A$1:$DI$10000,28,0)))</f>
        <v>54</v>
      </c>
      <c r="J233" s="60" t="str">
        <f>IF((VLOOKUP($A233,'[1]data aktuální'!$A$1:$DI$10000,29,0))=0,"",(VLOOKUP($A233,'[1]data aktuální'!$A$1:$DI$10000,29,0)))</f>
        <v/>
      </c>
      <c r="K233" s="60" t="str">
        <f>IF((VLOOKUP($A233,'[1]data aktuální'!$A$1:$DI$10000,30,0))=0,"",(VLOOKUP($A233,'[1]data aktuální'!$A$1:$DI$10000,30,0)))</f>
        <v/>
      </c>
      <c r="L233" s="60">
        <f>IF((VLOOKUP($A233,'[1]data aktuální'!$A$1:$DI$10000,32,0))=0,"",(VLOOKUP($A233,'[1]data aktuální'!$A$1:$DI$10000,32,0)))</f>
        <v>22</v>
      </c>
      <c r="M233" s="60" t="str">
        <f>IF((VLOOKUP($A233,'[1]data aktuální'!$A$1:$DI$10000,33,0))=0,"",(VLOOKUP($A233,'[1]data aktuální'!$A$1:$DI$10000,33,0)))</f>
        <v/>
      </c>
      <c r="N233" s="60" t="str">
        <f>IF((VLOOKUP($A233,'[1]data aktuální'!$A$1:$DI$10000,34,0))=0,"",(VLOOKUP($A233,'[1]data aktuální'!$A$1:$DI$10000,34,0)))</f>
        <v/>
      </c>
      <c r="O233" s="60" t="str">
        <f>IF((VLOOKUP($A233,'[1]data aktuální'!$A$1:$DI$10000,35,0))=0,"",(VLOOKUP($A233,'[1]data aktuální'!$A$1:$DI$10000,35,0)))</f>
        <v/>
      </c>
      <c r="P233" s="60" t="str">
        <f>IF((VLOOKUP($A233,'[1]data aktuální'!$A$1:$DI$10000,37,0))=0,"",(VLOOKUP($A233,'[1]data aktuální'!$A$1:$DI$10000,37,0)))</f>
        <v/>
      </c>
      <c r="Q233" s="60" t="str">
        <f>IF((VLOOKUP($A233,'[1]data aktuální'!$A$1:$DI$10000,38,0))=0,"",(VLOOKUP($A233,'[1]data aktuální'!$A$1:$DI$10000,38,0)))</f>
        <v/>
      </c>
      <c r="R233" s="60" t="str">
        <f>IF((VLOOKUP($A233,'[1]data aktuální'!$A$1:$DI$10000,39,0))=0,"",(VLOOKUP($A233,'[1]data aktuální'!$A$1:$DI$10000,39,0)))</f>
        <v/>
      </c>
      <c r="S233" s="60" t="str">
        <f>IF((VLOOKUP($A233,'[1]data aktuální'!$A$1:$DI$10000,40,0))=0,"",(VLOOKUP($A233,'[1]data aktuální'!$A$1:$DI$10000,40,0)))</f>
        <v/>
      </c>
      <c r="T233" s="60" t="str">
        <f>IF((VLOOKUP($A233,'[1]data aktuální'!$A$1:$DI$10000,42,0))=0,"",(VLOOKUP($A233,'[1]data aktuální'!$A$1:$DI$10000,42,0)))</f>
        <v/>
      </c>
      <c r="U233" s="60" t="str">
        <f>IF((VLOOKUP($A233,'[1]data aktuální'!$A$1:$DI$10000,43,0))=0,"",(VLOOKUP($A233,'[1]data aktuální'!$A$1:$DI$10000,43,0)))</f>
        <v/>
      </c>
      <c r="V233" s="60" t="str">
        <f>IF((VLOOKUP($A233,'[1]data aktuální'!$A$1:$DI$10000,44,0))=0,"",(VLOOKUP($A233,'[1]data aktuální'!$A$1:$DI$10000,44,0)))</f>
        <v/>
      </c>
      <c r="W233" s="60" t="str">
        <f>IF((VLOOKUP($A233,'[1]data aktuální'!$A$1:$DI$10000,45,0))=0,"",(VLOOKUP($A233,'[1]data aktuální'!$A$1:$DI$10000,45,0)))</f>
        <v/>
      </c>
      <c r="X233" s="60" t="str">
        <f>IF((VLOOKUP($A233,'[1]data aktuální'!$A$1:$DI$10000,47,0))=0,"",(VLOOKUP($A233,'[1]data aktuální'!$A$1:$DI$10000,47,0)))</f>
        <v/>
      </c>
      <c r="Y233" s="60" t="str">
        <f>IF((VLOOKUP($A233,'[1]data aktuální'!$A$1:$DI$10000,48,0))=0,"",(VLOOKUP($A233,'[1]data aktuální'!$A$1:$DI$10000,48,0)))</f>
        <v/>
      </c>
      <c r="Z233" s="60" t="str">
        <f>IF((VLOOKUP($A233,'[1]data aktuální'!$A$1:$DI$10000,49,0))=0,"",(VLOOKUP($A233,'[1]data aktuální'!$A$1:$DI$10000,49,0)))</f>
        <v/>
      </c>
      <c r="AA233" s="60" t="str">
        <f>IF((VLOOKUP($A233,'[1]data aktuální'!$A$1:$DI$10000,50,0))=0,"",(VLOOKUP($A233,'[1]data aktuální'!$A$1:$DI$10000,50,0)))</f>
        <v/>
      </c>
      <c r="AB233" s="60" t="str">
        <f>IF((VLOOKUP($A233,'[1]data aktuální'!$A$1:$DI$10000,52,0))=0,"",(VLOOKUP($A233,'[1]data aktuální'!$A$1:$DI$10000,52,0)))</f>
        <v/>
      </c>
      <c r="AC233" s="60" t="str">
        <f>IF((VLOOKUP($A233,'[1]data aktuální'!$A$1:$DI$10000,53,0))=0,"",(VLOOKUP($A233,'[1]data aktuální'!$A$1:$DI$10000,53,0)))</f>
        <v/>
      </c>
      <c r="AD233" s="60" t="str">
        <f>IF((VLOOKUP($A233,'[1]data aktuální'!$A$1:$DI$10000,54,0))=0,"",(VLOOKUP($A233,'[1]data aktuální'!$A$1:$DI$10000,54,0)))</f>
        <v/>
      </c>
      <c r="AE233" s="60" t="str">
        <f>IF((VLOOKUP($A233,'[1]data aktuální'!$A$1:$DI$10000,55,0))=0,"",(VLOOKUP($A233,'[1]data aktuální'!$A$1:$DI$10000,55,0)))</f>
        <v/>
      </c>
      <c r="AF233" s="60" t="str">
        <f>IF((VLOOKUP($A233,'[1]data aktuální'!$A$1:$DI$10000,57,0))=0,"",(VLOOKUP($A233,'[1]data aktuální'!$A$1:$DI$10000,57,0)))</f>
        <v/>
      </c>
      <c r="AG233" s="60" t="str">
        <f>IF((VLOOKUP($A233,'[1]data aktuální'!$A$1:$DI$10000,58,0))=0,"",(VLOOKUP($A233,'[1]data aktuální'!$A$1:$DI$10000,58,0)))</f>
        <v/>
      </c>
      <c r="AH233" s="60" t="str">
        <f>IF((VLOOKUP($A233,'[1]data aktuální'!$A$1:$DI$10000,59,0))=0,"",(VLOOKUP($A233,'[1]data aktuální'!$A$1:$DI$10000,59,0)))</f>
        <v/>
      </c>
      <c r="AI233" s="60" t="str">
        <f>IF((VLOOKUP($A233,'[1]data aktuální'!$A$1:$DI$10000,60,0))=0,"",(VLOOKUP($A233,'[1]data aktuální'!$A$1:$DI$10000,60,0)))</f>
        <v/>
      </c>
      <c r="AJ233" s="60" t="str">
        <f>IF((VLOOKUP($A233,'[1]data aktuální'!$A$1:$DI$10000,62,0))=0,"",(VLOOKUP($A233,'[1]data aktuální'!$A$1:$DI$10000,62,0)))</f>
        <v/>
      </c>
      <c r="AK233" s="60" t="str">
        <f>IF((VLOOKUP($A233,'[1]data aktuální'!$A$1:$DI$10000,63,0))=0,"",(VLOOKUP($A233,'[1]data aktuální'!$A$1:$DI$10000,63,0)))</f>
        <v/>
      </c>
      <c r="AL233" s="60" t="str">
        <f>IF((VLOOKUP($A233,'[1]data aktuální'!$A$1:$DI$10000,64,0))=0,"",(VLOOKUP($A233,'[1]data aktuální'!$A$1:$DI$10000,64,0)))</f>
        <v/>
      </c>
      <c r="AM233" s="60" t="str">
        <f>IF((VLOOKUP($A233,'[1]data aktuální'!$A$1:$DI$10000,65,0))=0,"",(VLOOKUP($A233,'[1]data aktuální'!$A$1:$DI$10000,65,0)))</f>
        <v/>
      </c>
      <c r="AN233" s="56" t="str">
        <f>VLOOKUP(A233,'[1]data aktuální'!$A$2:$DI$10000,113,0)</f>
        <v>do 2,5 tis.m3</v>
      </c>
    </row>
    <row r="234" spans="1:40" s="36" customFormat="1" x14ac:dyDescent="0.25">
      <c r="A234" s="36">
        <v>114</v>
      </c>
      <c r="B234" s="53" t="str">
        <f>(VLOOKUP($A234,'[1]data aktuální'!$A$1:$DI$10000,3,0))</f>
        <v>03763684</v>
      </c>
      <c r="C234" s="55" t="str">
        <f>(VLOOKUP($A234,'[1]data aktuální'!$A$1:$DI$10000,7,0))</f>
        <v>jan žamboch</v>
      </c>
      <c r="D234" s="55" t="str">
        <f>IF((VLOOKUP($A234,'[1]data aktuální'!$A$1:$DI$10000,14,0))=0,"",(VLOOKUP($A234,'[1]data aktuální'!$A$1:$DI$10000,14,0)))</f>
        <v/>
      </c>
      <c r="E234" s="57">
        <f>(VLOOKUP($A234,'[1]data aktuální'!$A$1:$DI$10000,22,0))</f>
        <v>20</v>
      </c>
      <c r="F234" s="57">
        <f>(VLOOKUP($A234,'[1]data aktuální'!$A$1:$DI$10000,23,0))</f>
        <v>20</v>
      </c>
      <c r="G234" s="57">
        <f>(VLOOKUP($A234,'[1]data aktuální'!$A$1:$DI$10000,24,0))</f>
        <v>20</v>
      </c>
      <c r="H234" s="59">
        <f>IF((VLOOKUP($A234,'[1]data aktuální'!$A$1:$DI$10000,27,0))=0,"",(VLOOKUP($A234,'[1]data aktuální'!$A$1:$DI$10000,27,0)))</f>
        <v>10</v>
      </c>
      <c r="I234" s="59" t="str">
        <f>IF((VLOOKUP($A234,'[1]data aktuální'!$A$1:$DI$10000,28,0))=0,"",(VLOOKUP($A234,'[1]data aktuální'!$A$1:$DI$10000,28,0)))</f>
        <v/>
      </c>
      <c r="J234" s="59" t="str">
        <f>IF((VLOOKUP($A234,'[1]data aktuální'!$A$1:$DI$10000,29,0))=0,"",(VLOOKUP($A234,'[1]data aktuální'!$A$1:$DI$10000,29,0)))</f>
        <v/>
      </c>
      <c r="K234" s="59" t="str">
        <f>IF((VLOOKUP($A234,'[1]data aktuální'!$A$1:$DI$10000,30,0))=0,"",(VLOOKUP($A234,'[1]data aktuální'!$A$1:$DI$10000,30,0)))</f>
        <v/>
      </c>
      <c r="L234" s="59" t="str">
        <f>IF((VLOOKUP($A234,'[1]data aktuální'!$A$1:$DI$10000,32,0))=0,"",(VLOOKUP($A234,'[1]data aktuální'!$A$1:$DI$10000,32,0)))</f>
        <v/>
      </c>
      <c r="M234" s="59" t="str">
        <f>IF((VLOOKUP($A234,'[1]data aktuální'!$A$1:$DI$10000,33,0))=0,"",(VLOOKUP($A234,'[1]data aktuální'!$A$1:$DI$10000,33,0)))</f>
        <v/>
      </c>
      <c r="N234" s="59" t="str">
        <f>IF((VLOOKUP($A234,'[1]data aktuální'!$A$1:$DI$10000,34,0))=0,"",(VLOOKUP($A234,'[1]data aktuální'!$A$1:$DI$10000,34,0)))</f>
        <v/>
      </c>
      <c r="O234" s="59" t="str">
        <f>IF((VLOOKUP($A234,'[1]data aktuální'!$A$1:$DI$10000,35,0))=0,"",(VLOOKUP($A234,'[1]data aktuální'!$A$1:$DI$10000,35,0)))</f>
        <v/>
      </c>
      <c r="P234" s="59" t="str">
        <f>IF((VLOOKUP($A234,'[1]data aktuální'!$A$1:$DI$10000,37,0))=0,"",(VLOOKUP($A234,'[1]data aktuální'!$A$1:$DI$10000,37,0)))</f>
        <v/>
      </c>
      <c r="Q234" s="59" t="str">
        <f>IF((VLOOKUP($A234,'[1]data aktuální'!$A$1:$DI$10000,38,0))=0,"",(VLOOKUP($A234,'[1]data aktuální'!$A$1:$DI$10000,38,0)))</f>
        <v/>
      </c>
      <c r="R234" s="59" t="str">
        <f>IF((VLOOKUP($A234,'[1]data aktuální'!$A$1:$DI$10000,39,0))=0,"",(VLOOKUP($A234,'[1]data aktuální'!$A$1:$DI$10000,39,0)))</f>
        <v/>
      </c>
      <c r="S234" s="59" t="str">
        <f>IF((VLOOKUP($A234,'[1]data aktuální'!$A$1:$DI$10000,40,0))=0,"",(VLOOKUP($A234,'[1]data aktuální'!$A$1:$DI$10000,40,0)))</f>
        <v/>
      </c>
      <c r="T234" s="59" t="str">
        <f>IF((VLOOKUP($A234,'[1]data aktuální'!$A$1:$DI$10000,42,0))=0,"",(VLOOKUP($A234,'[1]data aktuální'!$A$1:$DI$10000,42,0)))</f>
        <v/>
      </c>
      <c r="U234" s="59" t="str">
        <f>IF((VLOOKUP($A234,'[1]data aktuální'!$A$1:$DI$10000,43,0))=0,"",(VLOOKUP($A234,'[1]data aktuální'!$A$1:$DI$10000,43,0)))</f>
        <v/>
      </c>
      <c r="V234" s="59" t="str">
        <f>IF((VLOOKUP($A234,'[1]data aktuální'!$A$1:$DI$10000,44,0))=0,"",(VLOOKUP($A234,'[1]data aktuální'!$A$1:$DI$10000,44,0)))</f>
        <v/>
      </c>
      <c r="W234" s="59" t="str">
        <f>IF((VLOOKUP($A234,'[1]data aktuální'!$A$1:$DI$10000,45,0))=0,"",(VLOOKUP($A234,'[1]data aktuální'!$A$1:$DI$10000,45,0)))</f>
        <v/>
      </c>
      <c r="X234" s="59">
        <f>IF((VLOOKUP($A234,'[1]data aktuální'!$A$1:$DI$10000,47,0))=0,"",(VLOOKUP($A234,'[1]data aktuální'!$A$1:$DI$10000,47,0)))</f>
        <v>10</v>
      </c>
      <c r="Y234" s="59" t="str">
        <f>IF((VLOOKUP($A234,'[1]data aktuální'!$A$1:$DI$10000,48,0))=0,"",(VLOOKUP($A234,'[1]data aktuální'!$A$1:$DI$10000,48,0)))</f>
        <v/>
      </c>
      <c r="Z234" s="59" t="str">
        <f>IF((VLOOKUP($A234,'[1]data aktuální'!$A$1:$DI$10000,49,0))=0,"",(VLOOKUP($A234,'[1]data aktuální'!$A$1:$DI$10000,49,0)))</f>
        <v/>
      </c>
      <c r="AA234" s="59" t="str">
        <f>IF((VLOOKUP($A234,'[1]data aktuální'!$A$1:$DI$10000,50,0))=0,"",(VLOOKUP($A234,'[1]data aktuální'!$A$1:$DI$10000,50,0)))</f>
        <v/>
      </c>
      <c r="AB234" s="59" t="str">
        <f>IF((VLOOKUP($A234,'[1]data aktuální'!$A$1:$DI$10000,52,0))=0,"",(VLOOKUP($A234,'[1]data aktuální'!$A$1:$DI$10000,52,0)))</f>
        <v/>
      </c>
      <c r="AC234" s="59" t="str">
        <f>IF((VLOOKUP($A234,'[1]data aktuální'!$A$1:$DI$10000,53,0))=0,"",(VLOOKUP($A234,'[1]data aktuální'!$A$1:$DI$10000,53,0)))</f>
        <v/>
      </c>
      <c r="AD234" s="59" t="str">
        <f>IF((VLOOKUP($A234,'[1]data aktuální'!$A$1:$DI$10000,54,0))=0,"",(VLOOKUP($A234,'[1]data aktuální'!$A$1:$DI$10000,54,0)))</f>
        <v/>
      </c>
      <c r="AE234" s="59" t="str">
        <f>IF((VLOOKUP($A234,'[1]data aktuální'!$A$1:$DI$10000,55,0))=0,"",(VLOOKUP($A234,'[1]data aktuální'!$A$1:$DI$10000,55,0)))</f>
        <v/>
      </c>
      <c r="AF234" s="59" t="str">
        <f>IF((VLOOKUP($A234,'[1]data aktuální'!$A$1:$DI$10000,57,0))=0,"",(VLOOKUP($A234,'[1]data aktuální'!$A$1:$DI$10000,57,0)))</f>
        <v/>
      </c>
      <c r="AG234" s="59" t="str">
        <f>IF((VLOOKUP($A234,'[1]data aktuální'!$A$1:$DI$10000,58,0))=0,"",(VLOOKUP($A234,'[1]data aktuální'!$A$1:$DI$10000,58,0)))</f>
        <v/>
      </c>
      <c r="AH234" s="59" t="str">
        <f>IF((VLOOKUP($A234,'[1]data aktuální'!$A$1:$DI$10000,59,0))=0,"",(VLOOKUP($A234,'[1]data aktuální'!$A$1:$DI$10000,59,0)))</f>
        <v/>
      </c>
      <c r="AI234" s="59" t="str">
        <f>IF((VLOOKUP($A234,'[1]data aktuální'!$A$1:$DI$10000,60,0))=0,"",(VLOOKUP($A234,'[1]data aktuální'!$A$1:$DI$10000,60,0)))</f>
        <v/>
      </c>
      <c r="AJ234" s="59">
        <f>IF((VLOOKUP($A234,'[1]data aktuální'!$A$1:$DI$10000,62,0))=0,"",(VLOOKUP($A234,'[1]data aktuální'!$A$1:$DI$10000,62,0)))</f>
        <v>80</v>
      </c>
      <c r="AK234" s="59" t="str">
        <f>IF((VLOOKUP($A234,'[1]data aktuální'!$A$1:$DI$10000,63,0))=0,"",(VLOOKUP($A234,'[1]data aktuální'!$A$1:$DI$10000,63,0)))</f>
        <v/>
      </c>
      <c r="AL234" s="59" t="str">
        <f>IF((VLOOKUP($A234,'[1]data aktuální'!$A$1:$DI$10000,64,0))=0,"",(VLOOKUP($A234,'[1]data aktuální'!$A$1:$DI$10000,64,0)))</f>
        <v/>
      </c>
      <c r="AM234" s="59" t="str">
        <f>IF((VLOOKUP($A234,'[1]data aktuální'!$A$1:$DI$10000,65,0))=0,"",(VLOOKUP($A234,'[1]data aktuální'!$A$1:$DI$10000,65,0)))</f>
        <v/>
      </c>
      <c r="AN234" s="55" t="str">
        <f>VLOOKUP(A234,'[1]data aktuální'!$A$2:$DI$10000,113,0)</f>
        <v>do 2,5 tis.m3</v>
      </c>
    </row>
    <row r="235" spans="1:40" s="36" customFormat="1" x14ac:dyDescent="0.25">
      <c r="A235" s="36">
        <v>381</v>
      </c>
      <c r="B235" s="51" t="str">
        <f>(VLOOKUP($A235,'[1]data aktuální'!$A$1:$DI$10000,3,0))</f>
        <v>21520828</v>
      </c>
      <c r="C235" s="38" t="str">
        <f>(VLOOKUP($A235,'[1]data aktuální'!$A$1:$DI$10000,7,0))</f>
        <v>Tomáš Mrva</v>
      </c>
      <c r="D235" s="38" t="str">
        <f>IF((VLOOKUP($A235,'[1]data aktuální'!$A$1:$DI$10000,14,0))=0,"",(VLOOKUP($A235,'[1]data aktuální'!$A$1:$DI$10000,14,0)))</f>
        <v/>
      </c>
      <c r="E235" s="39">
        <f>(VLOOKUP($A235,'[1]data aktuální'!$A$1:$DI$10000,22,0))</f>
        <v>0</v>
      </c>
      <c r="F235" s="39">
        <f>(VLOOKUP($A235,'[1]data aktuální'!$A$1:$DI$10000,23,0))</f>
        <v>0</v>
      </c>
      <c r="G235" s="39">
        <f>(VLOOKUP($A235,'[1]data aktuální'!$A$1:$DI$10000,24,0))</f>
        <v>0</v>
      </c>
      <c r="H235" s="40">
        <f>IF((VLOOKUP($A235,'[1]data aktuální'!$A$1:$DI$10000,27,0))=0,"",(VLOOKUP($A235,'[1]data aktuální'!$A$1:$DI$10000,27,0)))</f>
        <v>100</v>
      </c>
      <c r="I235" s="40" t="str">
        <f>IF((VLOOKUP($A235,'[1]data aktuální'!$A$1:$DI$10000,28,0))=0,"",(VLOOKUP($A235,'[1]data aktuální'!$A$1:$DI$10000,28,0)))</f>
        <v/>
      </c>
      <c r="J235" s="40" t="str">
        <f>IF((VLOOKUP($A235,'[1]data aktuální'!$A$1:$DI$10000,29,0))=0,"",(VLOOKUP($A235,'[1]data aktuální'!$A$1:$DI$10000,29,0)))</f>
        <v/>
      </c>
      <c r="K235" s="40" t="str">
        <f>IF((VLOOKUP($A235,'[1]data aktuální'!$A$1:$DI$10000,30,0))=0,"",(VLOOKUP($A235,'[1]data aktuální'!$A$1:$DI$10000,30,0)))</f>
        <v/>
      </c>
      <c r="L235" s="40" t="str">
        <f>IF((VLOOKUP($A235,'[1]data aktuální'!$A$1:$DI$10000,32,0))=0,"",(VLOOKUP($A235,'[1]data aktuální'!$A$1:$DI$10000,32,0)))</f>
        <v/>
      </c>
      <c r="M235" s="40" t="str">
        <f>IF((VLOOKUP($A235,'[1]data aktuální'!$A$1:$DI$10000,33,0))=0,"",(VLOOKUP($A235,'[1]data aktuální'!$A$1:$DI$10000,33,0)))</f>
        <v/>
      </c>
      <c r="N235" s="40" t="str">
        <f>IF((VLOOKUP($A235,'[1]data aktuální'!$A$1:$DI$10000,34,0))=0,"",(VLOOKUP($A235,'[1]data aktuální'!$A$1:$DI$10000,34,0)))</f>
        <v/>
      </c>
      <c r="O235" s="40" t="str">
        <f>IF((VLOOKUP($A235,'[1]data aktuální'!$A$1:$DI$10000,35,0))=0,"",(VLOOKUP($A235,'[1]data aktuální'!$A$1:$DI$10000,35,0)))</f>
        <v/>
      </c>
      <c r="P235" s="40" t="str">
        <f>IF((VLOOKUP($A235,'[1]data aktuální'!$A$1:$DI$10000,37,0))=0,"",(VLOOKUP($A235,'[1]data aktuální'!$A$1:$DI$10000,37,0)))</f>
        <v/>
      </c>
      <c r="Q235" s="40" t="str">
        <f>IF((VLOOKUP($A235,'[1]data aktuální'!$A$1:$DI$10000,38,0))=0,"",(VLOOKUP($A235,'[1]data aktuální'!$A$1:$DI$10000,38,0)))</f>
        <v/>
      </c>
      <c r="R235" s="40" t="str">
        <f>IF((VLOOKUP($A235,'[1]data aktuální'!$A$1:$DI$10000,39,0))=0,"",(VLOOKUP($A235,'[1]data aktuální'!$A$1:$DI$10000,39,0)))</f>
        <v/>
      </c>
      <c r="S235" s="40" t="str">
        <f>IF((VLOOKUP($A235,'[1]data aktuální'!$A$1:$DI$10000,40,0))=0,"",(VLOOKUP($A235,'[1]data aktuální'!$A$1:$DI$10000,40,0)))</f>
        <v/>
      </c>
      <c r="T235" s="40" t="str">
        <f>IF((VLOOKUP($A235,'[1]data aktuální'!$A$1:$DI$10000,42,0))=0,"",(VLOOKUP($A235,'[1]data aktuální'!$A$1:$DI$10000,42,0)))</f>
        <v/>
      </c>
      <c r="U235" s="40" t="str">
        <f>IF((VLOOKUP($A235,'[1]data aktuální'!$A$1:$DI$10000,43,0))=0,"",(VLOOKUP($A235,'[1]data aktuální'!$A$1:$DI$10000,43,0)))</f>
        <v/>
      </c>
      <c r="V235" s="40" t="str">
        <f>IF((VLOOKUP($A235,'[1]data aktuální'!$A$1:$DI$10000,44,0))=0,"",(VLOOKUP($A235,'[1]data aktuální'!$A$1:$DI$10000,44,0)))</f>
        <v/>
      </c>
      <c r="W235" s="40" t="str">
        <f>IF((VLOOKUP($A235,'[1]data aktuální'!$A$1:$DI$10000,45,0))=0,"",(VLOOKUP($A235,'[1]data aktuální'!$A$1:$DI$10000,45,0)))</f>
        <v/>
      </c>
      <c r="X235" s="40" t="str">
        <f>IF((VLOOKUP($A235,'[1]data aktuální'!$A$1:$DI$10000,47,0))=0,"",(VLOOKUP($A235,'[1]data aktuální'!$A$1:$DI$10000,47,0)))</f>
        <v/>
      </c>
      <c r="Y235" s="40" t="str">
        <f>IF((VLOOKUP($A235,'[1]data aktuální'!$A$1:$DI$10000,48,0))=0,"",(VLOOKUP($A235,'[1]data aktuální'!$A$1:$DI$10000,48,0)))</f>
        <v/>
      </c>
      <c r="Z235" s="40" t="str">
        <f>IF((VLOOKUP($A235,'[1]data aktuální'!$A$1:$DI$10000,49,0))=0,"",(VLOOKUP($A235,'[1]data aktuální'!$A$1:$DI$10000,49,0)))</f>
        <v/>
      </c>
      <c r="AA235" s="40" t="str">
        <f>IF((VLOOKUP($A235,'[1]data aktuální'!$A$1:$DI$10000,50,0))=0,"",(VLOOKUP($A235,'[1]data aktuální'!$A$1:$DI$10000,50,0)))</f>
        <v/>
      </c>
      <c r="AB235" s="40" t="str">
        <f>IF((VLOOKUP($A235,'[1]data aktuální'!$A$1:$DI$10000,52,0))=0,"",(VLOOKUP($A235,'[1]data aktuální'!$A$1:$DI$10000,52,0)))</f>
        <v/>
      </c>
      <c r="AC235" s="40" t="str">
        <f>IF((VLOOKUP($A235,'[1]data aktuální'!$A$1:$DI$10000,53,0))=0,"",(VLOOKUP($A235,'[1]data aktuální'!$A$1:$DI$10000,53,0)))</f>
        <v/>
      </c>
      <c r="AD235" s="40" t="str">
        <f>IF((VLOOKUP($A235,'[1]data aktuální'!$A$1:$DI$10000,54,0))=0,"",(VLOOKUP($A235,'[1]data aktuální'!$A$1:$DI$10000,54,0)))</f>
        <v/>
      </c>
      <c r="AE235" s="40" t="str">
        <f>IF((VLOOKUP($A235,'[1]data aktuální'!$A$1:$DI$10000,55,0))=0,"",(VLOOKUP($A235,'[1]data aktuální'!$A$1:$DI$10000,55,0)))</f>
        <v/>
      </c>
      <c r="AF235" s="40" t="str">
        <f>IF((VLOOKUP($A235,'[1]data aktuální'!$A$1:$DI$10000,57,0))=0,"",(VLOOKUP($A235,'[1]data aktuální'!$A$1:$DI$10000,57,0)))</f>
        <v/>
      </c>
      <c r="AG235" s="40" t="str">
        <f>IF((VLOOKUP($A235,'[1]data aktuální'!$A$1:$DI$10000,58,0))=0,"",(VLOOKUP($A235,'[1]data aktuální'!$A$1:$DI$10000,58,0)))</f>
        <v/>
      </c>
      <c r="AH235" s="40" t="str">
        <f>IF((VLOOKUP($A235,'[1]data aktuální'!$A$1:$DI$10000,59,0))=0,"",(VLOOKUP($A235,'[1]data aktuální'!$A$1:$DI$10000,59,0)))</f>
        <v/>
      </c>
      <c r="AI235" s="40" t="str">
        <f>IF((VLOOKUP($A235,'[1]data aktuální'!$A$1:$DI$10000,60,0))=0,"",(VLOOKUP($A235,'[1]data aktuální'!$A$1:$DI$10000,60,0)))</f>
        <v/>
      </c>
      <c r="AJ235" s="40" t="str">
        <f>IF((VLOOKUP($A235,'[1]data aktuální'!$A$1:$DI$10000,62,0))=0,"",(VLOOKUP($A235,'[1]data aktuální'!$A$1:$DI$10000,62,0)))</f>
        <v/>
      </c>
      <c r="AK235" s="40" t="str">
        <f>IF((VLOOKUP($A235,'[1]data aktuální'!$A$1:$DI$10000,63,0))=0,"",(VLOOKUP($A235,'[1]data aktuální'!$A$1:$DI$10000,63,0)))</f>
        <v/>
      </c>
      <c r="AL235" s="40" t="str">
        <f>IF((VLOOKUP($A235,'[1]data aktuální'!$A$1:$DI$10000,64,0))=0,"",(VLOOKUP($A235,'[1]data aktuální'!$A$1:$DI$10000,64,0)))</f>
        <v/>
      </c>
      <c r="AM235" s="40" t="str">
        <f>IF((VLOOKUP($A235,'[1]data aktuální'!$A$1:$DI$10000,65,0))=0,"",(VLOOKUP($A235,'[1]data aktuální'!$A$1:$DI$10000,65,0)))</f>
        <v/>
      </c>
      <c r="AN235" s="38" t="str">
        <f>VLOOKUP(A235,'[1]data aktuální'!$A$2:$DI$10000,113,0)</f>
        <v>do 2,5 tis.m3</v>
      </c>
    </row>
    <row r="236" spans="1:40" s="36" customFormat="1" x14ac:dyDescent="0.25">
      <c r="A236" s="36">
        <v>602</v>
      </c>
      <c r="B236" s="53" t="str">
        <f>(VLOOKUP($A236,'[1]data aktuální'!$A$1:$DI$10000,3,0))</f>
        <v>00069434</v>
      </c>
      <c r="C236" s="55" t="str">
        <f>(VLOOKUP($A236,'[1]data aktuální'!$A$1:$DI$10000,7,0))</f>
        <v>Střední lesnická škola a SOU Křivoklát, Písky</v>
      </c>
      <c r="D236" s="55" t="str">
        <f>IF((VLOOKUP($A236,'[1]data aktuální'!$A$1:$DI$10000,14,0))=0,"",(VLOOKUP($A236,'[1]data aktuální'!$A$1:$DI$10000,14,0)))</f>
        <v/>
      </c>
      <c r="E236" s="57">
        <f>(VLOOKUP($A236,'[1]data aktuální'!$A$1:$DI$10000,22,0))</f>
        <v>22</v>
      </c>
      <c r="F236" s="57">
        <f>(VLOOKUP($A236,'[1]data aktuální'!$A$1:$DI$10000,23,0))</f>
        <v>36</v>
      </c>
      <c r="G236" s="57">
        <f>(VLOOKUP($A236,'[1]data aktuální'!$A$1:$DI$10000,24,0))</f>
        <v>0</v>
      </c>
      <c r="H236" s="59">
        <f>IF((VLOOKUP($A236,'[1]data aktuální'!$A$1:$DI$10000,27,0))=0,"",(VLOOKUP($A236,'[1]data aktuální'!$A$1:$DI$10000,27,0)))</f>
        <v>63</v>
      </c>
      <c r="I236" s="59" t="str">
        <f>IF((VLOOKUP($A236,'[1]data aktuální'!$A$1:$DI$10000,28,0))=0,"",(VLOOKUP($A236,'[1]data aktuální'!$A$1:$DI$10000,28,0)))</f>
        <v/>
      </c>
      <c r="J236" s="59" t="str">
        <f>IF((VLOOKUP($A236,'[1]data aktuální'!$A$1:$DI$10000,29,0))=0,"",(VLOOKUP($A236,'[1]data aktuální'!$A$1:$DI$10000,29,0)))</f>
        <v/>
      </c>
      <c r="K236" s="59" t="str">
        <f>IF((VLOOKUP($A236,'[1]data aktuální'!$A$1:$DI$10000,30,0))=0,"",(VLOOKUP($A236,'[1]data aktuální'!$A$1:$DI$10000,30,0)))</f>
        <v/>
      </c>
      <c r="L236" s="59">
        <f>IF((VLOOKUP($A236,'[1]data aktuální'!$A$1:$DI$10000,32,0))=0,"",(VLOOKUP($A236,'[1]data aktuální'!$A$1:$DI$10000,32,0)))</f>
        <v>37</v>
      </c>
      <c r="M236" s="59" t="str">
        <f>IF((VLOOKUP($A236,'[1]data aktuální'!$A$1:$DI$10000,33,0))=0,"",(VLOOKUP($A236,'[1]data aktuální'!$A$1:$DI$10000,33,0)))</f>
        <v/>
      </c>
      <c r="N236" s="59" t="str">
        <f>IF((VLOOKUP($A236,'[1]data aktuální'!$A$1:$DI$10000,34,0))=0,"",(VLOOKUP($A236,'[1]data aktuální'!$A$1:$DI$10000,34,0)))</f>
        <v/>
      </c>
      <c r="O236" s="59" t="str">
        <f>IF((VLOOKUP($A236,'[1]data aktuální'!$A$1:$DI$10000,35,0))=0,"",(VLOOKUP($A236,'[1]data aktuální'!$A$1:$DI$10000,35,0)))</f>
        <v/>
      </c>
      <c r="P236" s="59" t="str">
        <f>IF((VLOOKUP($A236,'[1]data aktuální'!$A$1:$DI$10000,37,0))=0,"",(VLOOKUP($A236,'[1]data aktuální'!$A$1:$DI$10000,37,0)))</f>
        <v/>
      </c>
      <c r="Q236" s="59" t="str">
        <f>IF((VLOOKUP($A236,'[1]data aktuální'!$A$1:$DI$10000,38,0))=0,"",(VLOOKUP($A236,'[1]data aktuální'!$A$1:$DI$10000,38,0)))</f>
        <v/>
      </c>
      <c r="R236" s="59" t="str">
        <f>IF((VLOOKUP($A236,'[1]data aktuální'!$A$1:$DI$10000,39,0))=0,"",(VLOOKUP($A236,'[1]data aktuální'!$A$1:$DI$10000,39,0)))</f>
        <v/>
      </c>
      <c r="S236" s="59" t="str">
        <f>IF((VLOOKUP($A236,'[1]data aktuální'!$A$1:$DI$10000,40,0))=0,"",(VLOOKUP($A236,'[1]data aktuální'!$A$1:$DI$10000,40,0)))</f>
        <v/>
      </c>
      <c r="T236" s="59" t="str">
        <f>IF((VLOOKUP($A236,'[1]data aktuální'!$A$1:$DI$10000,42,0))=0,"",(VLOOKUP($A236,'[1]data aktuální'!$A$1:$DI$10000,42,0)))</f>
        <v/>
      </c>
      <c r="U236" s="59" t="str">
        <f>IF((VLOOKUP($A236,'[1]data aktuální'!$A$1:$DI$10000,43,0))=0,"",(VLOOKUP($A236,'[1]data aktuální'!$A$1:$DI$10000,43,0)))</f>
        <v/>
      </c>
      <c r="V236" s="59" t="str">
        <f>IF((VLOOKUP($A236,'[1]data aktuální'!$A$1:$DI$10000,44,0))=0,"",(VLOOKUP($A236,'[1]data aktuální'!$A$1:$DI$10000,44,0)))</f>
        <v/>
      </c>
      <c r="W236" s="59" t="str">
        <f>IF((VLOOKUP($A236,'[1]data aktuální'!$A$1:$DI$10000,45,0))=0,"",(VLOOKUP($A236,'[1]data aktuální'!$A$1:$DI$10000,45,0)))</f>
        <v/>
      </c>
      <c r="X236" s="59" t="str">
        <f>IF((VLOOKUP($A236,'[1]data aktuální'!$A$1:$DI$10000,47,0))=0,"",(VLOOKUP($A236,'[1]data aktuální'!$A$1:$DI$10000,47,0)))</f>
        <v/>
      </c>
      <c r="Y236" s="59" t="str">
        <f>IF((VLOOKUP($A236,'[1]data aktuální'!$A$1:$DI$10000,48,0))=0,"",(VLOOKUP($A236,'[1]data aktuální'!$A$1:$DI$10000,48,0)))</f>
        <v/>
      </c>
      <c r="Z236" s="59" t="str">
        <f>IF((VLOOKUP($A236,'[1]data aktuální'!$A$1:$DI$10000,49,0))=0,"",(VLOOKUP($A236,'[1]data aktuální'!$A$1:$DI$10000,49,0)))</f>
        <v/>
      </c>
      <c r="AA236" s="59" t="str">
        <f>IF((VLOOKUP($A236,'[1]data aktuální'!$A$1:$DI$10000,50,0))=0,"",(VLOOKUP($A236,'[1]data aktuální'!$A$1:$DI$10000,50,0)))</f>
        <v/>
      </c>
      <c r="AB236" s="59" t="str">
        <f>IF((VLOOKUP($A236,'[1]data aktuální'!$A$1:$DI$10000,52,0))=0,"",(VLOOKUP($A236,'[1]data aktuální'!$A$1:$DI$10000,52,0)))</f>
        <v/>
      </c>
      <c r="AC236" s="59" t="str">
        <f>IF((VLOOKUP($A236,'[1]data aktuální'!$A$1:$DI$10000,53,0))=0,"",(VLOOKUP($A236,'[1]data aktuální'!$A$1:$DI$10000,53,0)))</f>
        <v/>
      </c>
      <c r="AD236" s="59" t="str">
        <f>IF((VLOOKUP($A236,'[1]data aktuální'!$A$1:$DI$10000,54,0))=0,"",(VLOOKUP($A236,'[1]data aktuální'!$A$1:$DI$10000,54,0)))</f>
        <v/>
      </c>
      <c r="AE236" s="59" t="str">
        <f>IF((VLOOKUP($A236,'[1]data aktuální'!$A$1:$DI$10000,55,0))=0,"",(VLOOKUP($A236,'[1]data aktuální'!$A$1:$DI$10000,55,0)))</f>
        <v/>
      </c>
      <c r="AF236" s="59" t="str">
        <f>IF((VLOOKUP($A236,'[1]data aktuální'!$A$1:$DI$10000,57,0))=0,"",(VLOOKUP($A236,'[1]data aktuální'!$A$1:$DI$10000,57,0)))</f>
        <v/>
      </c>
      <c r="AG236" s="59" t="str">
        <f>IF((VLOOKUP($A236,'[1]data aktuální'!$A$1:$DI$10000,58,0))=0,"",(VLOOKUP($A236,'[1]data aktuální'!$A$1:$DI$10000,58,0)))</f>
        <v/>
      </c>
      <c r="AH236" s="59" t="str">
        <f>IF((VLOOKUP($A236,'[1]data aktuální'!$A$1:$DI$10000,59,0))=0,"",(VLOOKUP($A236,'[1]data aktuální'!$A$1:$DI$10000,59,0)))</f>
        <v/>
      </c>
      <c r="AI236" s="59" t="str">
        <f>IF((VLOOKUP($A236,'[1]data aktuální'!$A$1:$DI$10000,60,0))=0,"",(VLOOKUP($A236,'[1]data aktuální'!$A$1:$DI$10000,60,0)))</f>
        <v/>
      </c>
      <c r="AJ236" s="59" t="str">
        <f>IF((VLOOKUP($A236,'[1]data aktuální'!$A$1:$DI$10000,62,0))=0,"",(VLOOKUP($A236,'[1]data aktuální'!$A$1:$DI$10000,62,0)))</f>
        <v/>
      </c>
      <c r="AK236" s="59" t="str">
        <f>IF((VLOOKUP($A236,'[1]data aktuální'!$A$1:$DI$10000,63,0))=0,"",(VLOOKUP($A236,'[1]data aktuální'!$A$1:$DI$10000,63,0)))</f>
        <v/>
      </c>
      <c r="AL236" s="59" t="str">
        <f>IF((VLOOKUP($A236,'[1]data aktuální'!$A$1:$DI$10000,64,0))=0,"",(VLOOKUP($A236,'[1]data aktuální'!$A$1:$DI$10000,64,0)))</f>
        <v/>
      </c>
      <c r="AM236" s="59" t="str">
        <f>IF((VLOOKUP($A236,'[1]data aktuální'!$A$1:$DI$10000,65,0))=0,"",(VLOOKUP($A236,'[1]data aktuální'!$A$1:$DI$10000,65,0)))</f>
        <v/>
      </c>
      <c r="AN236" s="55" t="str">
        <f>VLOOKUP(A236,'[1]data aktuální'!$A$2:$DI$10000,113,0)</f>
        <v>do 2,5 tis.m3</v>
      </c>
    </row>
  </sheetData>
  <autoFilter ref="A6:AN234" xr:uid="{86F5814F-8A62-4126-A303-1EF2B94F27A0}">
    <sortState xmlns:xlrd2="http://schemas.microsoft.com/office/spreadsheetml/2017/richdata2" ref="A7:AN236">
      <sortCondition descending="1" ref="G6:G234"/>
    </sortState>
  </autoFilter>
  <mergeCells count="12">
    <mergeCell ref="E4:G4"/>
    <mergeCell ref="AF4:AI4"/>
    <mergeCell ref="AJ4:AM4"/>
    <mergeCell ref="B4:B5"/>
    <mergeCell ref="C4:C5"/>
    <mergeCell ref="D4:D5"/>
    <mergeCell ref="H4:K4"/>
    <mergeCell ref="L4:O4"/>
    <mergeCell ref="P4:S4"/>
    <mergeCell ref="T4:W4"/>
    <mergeCell ref="X4:AA4"/>
    <mergeCell ref="AB4:AE4"/>
  </mergeCells>
  <phoneticPr fontId="8" type="noConversion"/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78B5-AD39-4D1A-8181-6895B0778B2F}">
  <dimension ref="A1:AH677"/>
  <sheetViews>
    <sheetView showGridLines="0" showZeros="0" topLeftCell="B1" workbookViewId="0">
      <selection activeCell="C121" sqref="C121"/>
    </sheetView>
  </sheetViews>
  <sheetFormatPr defaultRowHeight="15" x14ac:dyDescent="0.25"/>
  <cols>
    <col min="1" max="1" width="6.42578125" style="1" hidden="1" customWidth="1"/>
    <col min="2" max="2" width="12.140625" style="2" customWidth="1"/>
    <col min="3" max="3" width="48.7109375" style="1" customWidth="1"/>
    <col min="4" max="4" width="37.5703125" style="1" customWidth="1"/>
    <col min="5" max="5" width="12.85546875" style="17" customWidth="1"/>
    <col min="6" max="6" width="13.28515625" style="17" customWidth="1"/>
    <col min="7" max="7" width="13" style="17" customWidth="1"/>
    <col min="8" max="8" width="14.140625" style="17" customWidth="1"/>
    <col min="9" max="9" width="15.42578125" style="18" customWidth="1"/>
    <col min="34" max="34" width="18.5703125" customWidth="1"/>
  </cols>
  <sheetData>
    <row r="1" spans="1:34" x14ac:dyDescent="0.25">
      <c r="B1" s="20" t="s">
        <v>0</v>
      </c>
      <c r="C1" s="3">
        <v>45630</v>
      </c>
      <c r="E1" s="5"/>
      <c r="F1" s="5"/>
      <c r="G1" s="5"/>
      <c r="H1" s="5"/>
      <c r="I1" s="6"/>
    </row>
    <row r="2" spans="1:34" x14ac:dyDescent="0.25">
      <c r="B2" s="7">
        <f>COUNT(A6:A1111)</f>
        <v>641</v>
      </c>
      <c r="C2" s="8" t="s">
        <v>1</v>
      </c>
      <c r="D2" s="4"/>
      <c r="E2" s="9">
        <f>SUM(E6:E1119)</f>
        <v>12857055.913999997</v>
      </c>
      <c r="F2" s="9">
        <f>SUM(F6:F1119)</f>
        <v>14335872.606999999</v>
      </c>
      <c r="G2" s="9">
        <f>SUM(G6:G1119)</f>
        <v>15097904.332999999</v>
      </c>
      <c r="H2" s="9">
        <f>SUM(H6:H1119)</f>
        <v>15059554.669428572</v>
      </c>
      <c r="I2" s="9">
        <f>SUM(I6:I1119)</f>
        <v>59400</v>
      </c>
    </row>
    <row r="3" spans="1:34" ht="15.75" thickBot="1" x14ac:dyDescent="0.3">
      <c r="A3" s="7"/>
      <c r="B3" s="10"/>
      <c r="C3" s="4"/>
      <c r="D3" s="7"/>
      <c r="E3" s="9"/>
      <c r="F3" s="9"/>
      <c r="G3" s="9"/>
      <c r="H3" s="9"/>
      <c r="I3" s="9"/>
    </row>
    <row r="4" spans="1:34" ht="15.75" thickBot="1" x14ac:dyDescent="0.3">
      <c r="A4" s="7"/>
      <c r="B4" s="10"/>
      <c r="C4" s="4"/>
      <c r="D4" s="7"/>
      <c r="E4" s="69" t="s">
        <v>2</v>
      </c>
      <c r="F4" s="70"/>
      <c r="G4" s="70"/>
      <c r="H4" s="70"/>
      <c r="I4" s="71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3"/>
    </row>
    <row r="5" spans="1:34" ht="33" thickBot="1" x14ac:dyDescent="0.3">
      <c r="A5" s="19" t="s">
        <v>19</v>
      </c>
      <c r="B5" s="11" t="s">
        <v>3</v>
      </c>
      <c r="C5" s="11" t="s">
        <v>4</v>
      </c>
      <c r="D5" s="11" t="s">
        <v>5</v>
      </c>
      <c r="E5" s="12" t="s">
        <v>20</v>
      </c>
      <c r="F5" s="12" t="s">
        <v>21</v>
      </c>
      <c r="G5" s="12" t="s">
        <v>22</v>
      </c>
      <c r="H5" s="12" t="s">
        <v>23</v>
      </c>
      <c r="I5" s="12" t="s">
        <v>24</v>
      </c>
      <c r="J5" s="41" t="s">
        <v>25</v>
      </c>
      <c r="K5" s="41" t="s">
        <v>26</v>
      </c>
      <c r="L5" s="41" t="s">
        <v>27</v>
      </c>
      <c r="M5" s="41" t="s">
        <v>28</v>
      </c>
      <c r="N5" s="41" t="s">
        <v>29</v>
      </c>
      <c r="O5" s="41" t="s">
        <v>30</v>
      </c>
      <c r="P5" s="41" t="s">
        <v>31</v>
      </c>
      <c r="Q5" s="41" t="s">
        <v>32</v>
      </c>
      <c r="R5" s="41" t="s">
        <v>33</v>
      </c>
      <c r="S5" s="41" t="s">
        <v>34</v>
      </c>
      <c r="T5" s="41" t="s">
        <v>35</v>
      </c>
      <c r="U5" s="41" t="s">
        <v>36</v>
      </c>
      <c r="V5" s="41" t="s">
        <v>37</v>
      </c>
      <c r="W5" s="41" t="s">
        <v>38</v>
      </c>
      <c r="X5" s="41" t="s">
        <v>39</v>
      </c>
      <c r="Y5" s="41" t="s">
        <v>40</v>
      </c>
      <c r="Z5" s="41" t="s">
        <v>41</v>
      </c>
      <c r="AA5" s="41" t="s">
        <v>42</v>
      </c>
      <c r="AB5" s="41" t="s">
        <v>43</v>
      </c>
      <c r="AC5" s="41" t="s">
        <v>44</v>
      </c>
      <c r="AD5" s="41" t="s">
        <v>45</v>
      </c>
      <c r="AE5" s="41" t="s">
        <v>46</v>
      </c>
      <c r="AF5" s="41" t="s">
        <v>47</v>
      </c>
      <c r="AG5" s="41" t="s">
        <v>48</v>
      </c>
      <c r="AH5" s="42" t="s">
        <v>49</v>
      </c>
    </row>
    <row r="6" spans="1:34" x14ac:dyDescent="0.25">
      <c r="A6" s="1">
        <v>1</v>
      </c>
      <c r="B6" s="37">
        <v>26161516</v>
      </c>
      <c r="C6" s="37" t="s">
        <v>50</v>
      </c>
      <c r="D6" s="37"/>
      <c r="E6" s="43">
        <v>1834598</v>
      </c>
      <c r="F6" s="43">
        <v>2047529</v>
      </c>
      <c r="G6" s="43">
        <v>1974386</v>
      </c>
      <c r="H6" s="43">
        <v>2246000</v>
      </c>
      <c r="I6" s="37"/>
      <c r="J6" s="47">
        <v>0</v>
      </c>
      <c r="K6" s="47">
        <v>0</v>
      </c>
      <c r="L6" s="47">
        <v>0.73</v>
      </c>
      <c r="M6" s="47">
        <v>0</v>
      </c>
      <c r="N6" s="47">
        <v>0</v>
      </c>
      <c r="O6" s="47">
        <v>0</v>
      </c>
      <c r="P6" s="47">
        <v>0.27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7">
        <v>0</v>
      </c>
      <c r="Y6" s="47">
        <v>0</v>
      </c>
      <c r="Z6" s="47">
        <v>0</v>
      </c>
      <c r="AA6" s="47">
        <v>0</v>
      </c>
      <c r="AB6" s="47">
        <v>0</v>
      </c>
      <c r="AC6" s="47">
        <v>0</v>
      </c>
      <c r="AD6" s="47">
        <v>0</v>
      </c>
      <c r="AE6" s="47">
        <v>0</v>
      </c>
      <c r="AF6" s="47">
        <v>0</v>
      </c>
      <c r="AG6" s="47">
        <v>0</v>
      </c>
      <c r="AH6" s="46" t="s">
        <v>755</v>
      </c>
    </row>
    <row r="7" spans="1:34" x14ac:dyDescent="0.25">
      <c r="A7" s="1">
        <v>2</v>
      </c>
      <c r="B7" s="32">
        <v>26729407</v>
      </c>
      <c r="C7" s="32" t="s">
        <v>51</v>
      </c>
      <c r="D7" s="32"/>
      <c r="E7" s="44">
        <v>1465472.54</v>
      </c>
      <c r="F7" s="44">
        <v>1451305.82</v>
      </c>
      <c r="G7" s="44">
        <v>1277356.3700000001</v>
      </c>
      <c r="H7" s="44">
        <v>1091753.2</v>
      </c>
      <c r="I7" s="32"/>
      <c r="J7" s="48">
        <v>0</v>
      </c>
      <c r="K7" s="48">
        <v>1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5" t="s">
        <v>755</v>
      </c>
    </row>
    <row r="8" spans="1:34" x14ac:dyDescent="0.25">
      <c r="A8" s="1">
        <v>3</v>
      </c>
      <c r="B8" s="37">
        <v>62417690</v>
      </c>
      <c r="C8" s="37" t="s">
        <v>52</v>
      </c>
      <c r="D8" s="37"/>
      <c r="E8" s="43">
        <v>840000</v>
      </c>
      <c r="F8" s="43">
        <v>1480000</v>
      </c>
      <c r="G8" s="43">
        <v>1472000</v>
      </c>
      <c r="H8" s="43">
        <v>1120000</v>
      </c>
      <c r="I8" s="37"/>
      <c r="J8" s="48">
        <v>0</v>
      </c>
      <c r="K8" s="48">
        <v>0</v>
      </c>
      <c r="L8" s="48">
        <v>0.7</v>
      </c>
      <c r="M8" s="48">
        <v>0</v>
      </c>
      <c r="N8" s="48">
        <v>0</v>
      </c>
      <c r="O8" s="48">
        <v>0</v>
      </c>
      <c r="P8" s="48">
        <v>0.2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48">
        <v>0</v>
      </c>
      <c r="AB8" s="48">
        <v>0</v>
      </c>
      <c r="AC8" s="48">
        <v>0</v>
      </c>
      <c r="AD8" s="48">
        <v>0</v>
      </c>
      <c r="AE8" s="48">
        <v>0</v>
      </c>
      <c r="AF8" s="48">
        <v>0.1</v>
      </c>
      <c r="AG8" s="48">
        <v>0</v>
      </c>
      <c r="AH8" s="45" t="s">
        <v>755</v>
      </c>
    </row>
    <row r="9" spans="1:34" x14ac:dyDescent="0.25">
      <c r="A9" s="1">
        <v>4</v>
      </c>
      <c r="B9" s="32">
        <v>26420317</v>
      </c>
      <c r="C9" s="32" t="s">
        <v>53</v>
      </c>
      <c r="D9" s="32"/>
      <c r="E9" s="44">
        <v>1100000</v>
      </c>
      <c r="F9" s="44">
        <v>1100000</v>
      </c>
      <c r="G9" s="44">
        <v>1100000</v>
      </c>
      <c r="H9" s="44">
        <v>1100000</v>
      </c>
      <c r="I9" s="32"/>
      <c r="J9" s="48">
        <v>0</v>
      </c>
      <c r="K9" s="48">
        <v>0</v>
      </c>
      <c r="L9" s="48">
        <v>1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5" t="s">
        <v>755</v>
      </c>
    </row>
    <row r="10" spans="1:34" x14ac:dyDescent="0.25">
      <c r="A10" s="1">
        <v>5</v>
      </c>
      <c r="B10" s="37">
        <v>25264605</v>
      </c>
      <c r="C10" s="37" t="s">
        <v>54</v>
      </c>
      <c r="D10" s="37"/>
      <c r="E10" s="43">
        <v>996119.93</v>
      </c>
      <c r="F10" s="43">
        <v>977026.12999999989</v>
      </c>
      <c r="G10" s="43">
        <v>943801.39</v>
      </c>
      <c r="H10" s="43">
        <v>910605</v>
      </c>
      <c r="I10" s="37"/>
      <c r="J10" s="48">
        <v>0.01</v>
      </c>
      <c r="K10" s="48">
        <v>0.99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5" t="s">
        <v>755</v>
      </c>
    </row>
    <row r="11" spans="1:34" x14ac:dyDescent="0.25">
      <c r="A11" s="1">
        <v>6</v>
      </c>
      <c r="B11" s="32">
        <v>64361179</v>
      </c>
      <c r="C11" s="32" t="s">
        <v>55</v>
      </c>
      <c r="D11" s="32"/>
      <c r="E11" s="44">
        <v>675636</v>
      </c>
      <c r="F11" s="44">
        <v>670339</v>
      </c>
      <c r="G11" s="44">
        <v>663564</v>
      </c>
      <c r="H11" s="44">
        <v>695000</v>
      </c>
      <c r="I11" s="32"/>
      <c r="J11" s="48">
        <v>0</v>
      </c>
      <c r="K11" s="48">
        <v>0.75</v>
      </c>
      <c r="L11" s="48">
        <v>0</v>
      </c>
      <c r="M11" s="48">
        <v>0</v>
      </c>
      <c r="N11" s="48">
        <v>0</v>
      </c>
      <c r="O11" s="48">
        <v>0.25</v>
      </c>
      <c r="P11" s="48">
        <v>0</v>
      </c>
      <c r="Q11" s="48">
        <v>0</v>
      </c>
      <c r="R11" s="48">
        <v>0</v>
      </c>
      <c r="S11" s="48">
        <v>0</v>
      </c>
      <c r="T11" s="48">
        <v>0</v>
      </c>
      <c r="U11" s="48">
        <v>0</v>
      </c>
      <c r="V11" s="48">
        <v>0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5" t="s">
        <v>755</v>
      </c>
    </row>
    <row r="12" spans="1:34" x14ac:dyDescent="0.25">
      <c r="A12" s="1">
        <v>7</v>
      </c>
      <c r="B12" s="37">
        <v>45349711</v>
      </c>
      <c r="C12" s="37" t="s">
        <v>56</v>
      </c>
      <c r="D12" s="37"/>
      <c r="E12" s="43">
        <v>561221</v>
      </c>
      <c r="F12" s="43">
        <v>634165</v>
      </c>
      <c r="G12" s="43">
        <v>720907</v>
      </c>
      <c r="H12" s="43">
        <v>780000</v>
      </c>
      <c r="I12" s="37"/>
      <c r="J12" s="48">
        <v>0</v>
      </c>
      <c r="K12" s="48">
        <v>1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0</v>
      </c>
      <c r="AA12" s="48">
        <v>0</v>
      </c>
      <c r="AB12" s="48">
        <v>0</v>
      </c>
      <c r="AC12" s="48">
        <v>0</v>
      </c>
      <c r="AD12" s="48">
        <v>0</v>
      </c>
      <c r="AE12" s="48">
        <v>0</v>
      </c>
      <c r="AF12" s="48">
        <v>0</v>
      </c>
      <c r="AG12" s="48">
        <v>0</v>
      </c>
      <c r="AH12" s="45" t="s">
        <v>755</v>
      </c>
    </row>
    <row r="13" spans="1:34" x14ac:dyDescent="0.25">
      <c r="A13" s="1">
        <v>8</v>
      </c>
      <c r="B13" s="32">
        <v>63492202</v>
      </c>
      <c r="C13" s="32" t="s">
        <v>57</v>
      </c>
      <c r="D13" s="32"/>
      <c r="E13" s="44">
        <v>390000</v>
      </c>
      <c r="F13" s="44">
        <v>370000</v>
      </c>
      <c r="G13" s="44">
        <v>430000</v>
      </c>
      <c r="H13" s="44">
        <v>470000</v>
      </c>
      <c r="I13" s="32"/>
      <c r="J13" s="48">
        <v>0</v>
      </c>
      <c r="K13" s="48">
        <v>0.96</v>
      </c>
      <c r="L13" s="48">
        <v>0</v>
      </c>
      <c r="M13" s="48">
        <v>0</v>
      </c>
      <c r="N13" s="48">
        <v>0</v>
      </c>
      <c r="O13" s="48">
        <v>0.04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0</v>
      </c>
      <c r="Z13" s="48">
        <v>0</v>
      </c>
      <c r="AA13" s="48">
        <v>0</v>
      </c>
      <c r="AB13" s="48">
        <v>0</v>
      </c>
      <c r="AC13" s="48">
        <v>0</v>
      </c>
      <c r="AD13" s="48">
        <v>0</v>
      </c>
      <c r="AE13" s="48">
        <v>0</v>
      </c>
      <c r="AF13" s="48">
        <v>0</v>
      </c>
      <c r="AG13" s="48">
        <v>0</v>
      </c>
      <c r="AH13" s="45" t="s">
        <v>755</v>
      </c>
    </row>
    <row r="14" spans="1:34" x14ac:dyDescent="0.25">
      <c r="A14" s="1">
        <v>9</v>
      </c>
      <c r="B14" s="37">
        <v>28631</v>
      </c>
      <c r="C14" s="37" t="s">
        <v>58</v>
      </c>
      <c r="D14" s="37"/>
      <c r="E14" s="43">
        <v>360000</v>
      </c>
      <c r="F14" s="43">
        <v>355000</v>
      </c>
      <c r="G14" s="43">
        <v>400000</v>
      </c>
      <c r="H14" s="43">
        <v>360000</v>
      </c>
      <c r="I14" s="37"/>
      <c r="J14" s="48">
        <v>0</v>
      </c>
      <c r="K14" s="48">
        <v>0.40800000000000003</v>
      </c>
      <c r="L14" s="48">
        <v>0.5</v>
      </c>
      <c r="M14" s="48">
        <v>0</v>
      </c>
      <c r="N14" s="48">
        <v>0</v>
      </c>
      <c r="O14" s="48">
        <v>0</v>
      </c>
      <c r="P14" s="48">
        <v>0.03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v>0.06</v>
      </c>
      <c r="Y14" s="48">
        <v>0</v>
      </c>
      <c r="Z14" s="48">
        <v>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2E-3</v>
      </c>
      <c r="AG14" s="48">
        <v>0</v>
      </c>
      <c r="AH14" s="45" t="s">
        <v>755</v>
      </c>
    </row>
    <row r="15" spans="1:34" x14ac:dyDescent="0.25">
      <c r="A15" s="1">
        <v>10</v>
      </c>
      <c r="B15" s="32">
        <v>22793895</v>
      </c>
      <c r="C15" s="32" t="s">
        <v>59</v>
      </c>
      <c r="D15" s="32"/>
      <c r="E15" s="44">
        <v>0</v>
      </c>
      <c r="F15" s="44">
        <v>260000</v>
      </c>
      <c r="G15" s="44">
        <v>810000</v>
      </c>
      <c r="H15" s="44">
        <v>800000</v>
      </c>
      <c r="I15" s="32"/>
      <c r="J15" s="48">
        <v>0.05</v>
      </c>
      <c r="K15" s="48">
        <v>0.95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D15" s="48">
        <v>0</v>
      </c>
      <c r="AE15" s="48">
        <v>0</v>
      </c>
      <c r="AF15" s="48">
        <v>0</v>
      </c>
      <c r="AG15" s="48">
        <v>0</v>
      </c>
      <c r="AH15" s="45" t="s">
        <v>755</v>
      </c>
    </row>
    <row r="16" spans="1:34" x14ac:dyDescent="0.25">
      <c r="A16" s="1">
        <v>11</v>
      </c>
      <c r="B16" s="37">
        <v>29232007</v>
      </c>
      <c r="C16" s="37" t="s">
        <v>60</v>
      </c>
      <c r="D16" s="37" t="s">
        <v>61</v>
      </c>
      <c r="E16" s="43">
        <v>295300</v>
      </c>
      <c r="F16" s="43">
        <v>304500</v>
      </c>
      <c r="G16" s="43">
        <v>294500</v>
      </c>
      <c r="H16" s="43">
        <v>290000</v>
      </c>
      <c r="I16" s="37"/>
      <c r="J16" s="48">
        <v>0.4</v>
      </c>
      <c r="K16" s="48">
        <v>0.49</v>
      </c>
      <c r="L16" s="48">
        <v>0</v>
      </c>
      <c r="M16" s="48">
        <v>0</v>
      </c>
      <c r="N16" s="48">
        <v>0.05</v>
      </c>
      <c r="O16" s="48">
        <v>0.05</v>
      </c>
      <c r="P16" s="48">
        <v>0</v>
      </c>
      <c r="Q16" s="48">
        <v>0</v>
      </c>
      <c r="R16" s="48">
        <v>0</v>
      </c>
      <c r="S16" s="48">
        <v>0.01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5" t="s">
        <v>755</v>
      </c>
    </row>
    <row r="17" spans="1:34" x14ac:dyDescent="0.25">
      <c r="A17" s="1">
        <v>12</v>
      </c>
      <c r="B17" s="32">
        <v>49196111</v>
      </c>
      <c r="C17" s="32" t="s">
        <v>62</v>
      </c>
      <c r="D17" s="32"/>
      <c r="E17" s="44">
        <v>30000</v>
      </c>
      <c r="F17" s="44">
        <v>45000</v>
      </c>
      <c r="G17" s="44">
        <v>55000</v>
      </c>
      <c r="H17" s="44">
        <v>80000</v>
      </c>
      <c r="I17" s="32"/>
      <c r="J17" s="48">
        <v>0.8</v>
      </c>
      <c r="K17" s="48">
        <v>0</v>
      </c>
      <c r="L17" s="48">
        <v>0</v>
      </c>
      <c r="M17" s="48">
        <v>0</v>
      </c>
      <c r="N17" s="48">
        <v>0</v>
      </c>
      <c r="O17" s="48">
        <v>0.1</v>
      </c>
      <c r="P17" s="48">
        <v>0</v>
      </c>
      <c r="Q17" s="48">
        <v>0</v>
      </c>
      <c r="R17" s="48">
        <v>0.05</v>
      </c>
      <c r="S17" s="48">
        <v>0.05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5" t="s">
        <v>756</v>
      </c>
    </row>
    <row r="18" spans="1:34" x14ac:dyDescent="0.25">
      <c r="A18" s="1">
        <v>13</v>
      </c>
      <c r="B18" s="37">
        <v>26060701</v>
      </c>
      <c r="C18" s="37" t="s">
        <v>63</v>
      </c>
      <c r="D18" s="37" t="s">
        <v>64</v>
      </c>
      <c r="E18" s="43">
        <v>178248</v>
      </c>
      <c r="F18" s="43">
        <v>175671</v>
      </c>
      <c r="G18" s="43">
        <v>176694</v>
      </c>
      <c r="H18" s="43">
        <v>175000</v>
      </c>
      <c r="I18" s="37"/>
      <c r="J18" s="48">
        <v>0</v>
      </c>
      <c r="K18" s="48">
        <v>0.71</v>
      </c>
      <c r="L18" s="48">
        <v>0</v>
      </c>
      <c r="M18" s="48">
        <v>0</v>
      </c>
      <c r="N18" s="48">
        <v>0.01</v>
      </c>
      <c r="O18" s="48">
        <v>0.28000000000000003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5" t="s">
        <v>757</v>
      </c>
    </row>
    <row r="19" spans="1:34" x14ac:dyDescent="0.25">
      <c r="A19" s="1">
        <v>14</v>
      </c>
      <c r="B19" s="32">
        <v>25532642</v>
      </c>
      <c r="C19" s="32" t="s">
        <v>65</v>
      </c>
      <c r="D19" s="32"/>
      <c r="E19" s="44">
        <v>130000</v>
      </c>
      <c r="F19" s="44">
        <v>145000</v>
      </c>
      <c r="G19" s="44">
        <v>150000</v>
      </c>
      <c r="H19" s="44">
        <v>150000</v>
      </c>
      <c r="I19" s="32"/>
      <c r="J19" s="48">
        <v>0</v>
      </c>
      <c r="K19" s="48">
        <v>0.84</v>
      </c>
      <c r="L19" s="48">
        <v>0</v>
      </c>
      <c r="M19" s="48">
        <v>0</v>
      </c>
      <c r="N19" s="48">
        <v>0</v>
      </c>
      <c r="O19" s="48">
        <v>0.02</v>
      </c>
      <c r="P19" s="48">
        <v>0</v>
      </c>
      <c r="Q19" s="48">
        <v>0</v>
      </c>
      <c r="R19" s="48">
        <v>0</v>
      </c>
      <c r="S19" s="48">
        <v>0.05</v>
      </c>
      <c r="T19" s="48">
        <v>0</v>
      </c>
      <c r="U19" s="48">
        <v>0</v>
      </c>
      <c r="V19" s="48">
        <v>0</v>
      </c>
      <c r="W19" s="48">
        <v>0.05</v>
      </c>
      <c r="X19" s="48">
        <v>0</v>
      </c>
      <c r="Y19" s="48">
        <v>0</v>
      </c>
      <c r="Z19" s="48">
        <v>0</v>
      </c>
      <c r="AA19" s="48">
        <v>0.02</v>
      </c>
      <c r="AB19" s="48">
        <v>0</v>
      </c>
      <c r="AC19" s="48">
        <v>0</v>
      </c>
      <c r="AD19" s="48">
        <v>0</v>
      </c>
      <c r="AE19" s="48">
        <v>0.02</v>
      </c>
      <c r="AF19" s="48">
        <v>0</v>
      </c>
      <c r="AG19" s="48">
        <v>0</v>
      </c>
      <c r="AH19" s="45" t="s">
        <v>757</v>
      </c>
    </row>
    <row r="20" spans="1:34" x14ac:dyDescent="0.25">
      <c r="A20" s="1">
        <v>15</v>
      </c>
      <c r="B20" s="37">
        <v>25858947</v>
      </c>
      <c r="C20" s="37" t="s">
        <v>66</v>
      </c>
      <c r="D20" s="37"/>
      <c r="E20" s="43">
        <v>106280</v>
      </c>
      <c r="F20" s="43">
        <v>101214</v>
      </c>
      <c r="G20" s="43">
        <v>97062</v>
      </c>
      <c r="H20" s="43">
        <v>97000</v>
      </c>
      <c r="I20" s="37"/>
      <c r="J20" s="48">
        <v>0</v>
      </c>
      <c r="K20" s="48">
        <v>1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5" t="s">
        <v>757</v>
      </c>
    </row>
    <row r="21" spans="1:34" x14ac:dyDescent="0.25">
      <c r="A21" s="1">
        <v>16</v>
      </c>
      <c r="B21" s="32">
        <v>47677961</v>
      </c>
      <c r="C21" s="32" t="s">
        <v>67</v>
      </c>
      <c r="D21" s="32"/>
      <c r="E21" s="44">
        <v>76631</v>
      </c>
      <c r="F21" s="44">
        <v>79338</v>
      </c>
      <c r="G21" s="44">
        <v>117925</v>
      </c>
      <c r="H21" s="44">
        <v>120000</v>
      </c>
      <c r="I21" s="32"/>
      <c r="J21" s="48">
        <v>0</v>
      </c>
      <c r="K21" s="48">
        <v>0</v>
      </c>
      <c r="L21" s="48">
        <v>0</v>
      </c>
      <c r="M21" s="48">
        <v>1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5" t="s">
        <v>758</v>
      </c>
    </row>
    <row r="22" spans="1:34" x14ac:dyDescent="0.25">
      <c r="A22" s="1">
        <v>17</v>
      </c>
      <c r="B22" s="37">
        <v>2272946</v>
      </c>
      <c r="C22" s="37" t="s">
        <v>68</v>
      </c>
      <c r="D22" s="37"/>
      <c r="E22" s="43">
        <v>85000</v>
      </c>
      <c r="F22" s="43">
        <v>90000</v>
      </c>
      <c r="G22" s="43">
        <v>90000</v>
      </c>
      <c r="H22" s="43">
        <v>90000</v>
      </c>
      <c r="I22" s="37"/>
      <c r="J22" s="48">
        <v>0</v>
      </c>
      <c r="K22" s="48">
        <v>0.35</v>
      </c>
      <c r="L22" s="48">
        <v>0</v>
      </c>
      <c r="M22" s="48">
        <v>0</v>
      </c>
      <c r="N22" s="48">
        <v>0</v>
      </c>
      <c r="O22" s="48">
        <v>0.35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0.15</v>
      </c>
      <c r="AB22" s="48">
        <v>0</v>
      </c>
      <c r="AC22" s="48">
        <v>0</v>
      </c>
      <c r="AD22" s="48">
        <v>0</v>
      </c>
      <c r="AE22" s="48">
        <v>0.15</v>
      </c>
      <c r="AF22" s="48">
        <v>0</v>
      </c>
      <c r="AG22" s="48">
        <v>0</v>
      </c>
      <c r="AH22" s="45" t="s">
        <v>758</v>
      </c>
    </row>
    <row r="23" spans="1:34" x14ac:dyDescent="0.25">
      <c r="A23" s="1">
        <v>18</v>
      </c>
      <c r="B23" s="32">
        <v>25198611</v>
      </c>
      <c r="C23" s="32" t="s">
        <v>69</v>
      </c>
      <c r="D23" s="32"/>
      <c r="E23" s="44">
        <v>73500</v>
      </c>
      <c r="F23" s="44">
        <v>78650</v>
      </c>
      <c r="G23" s="44">
        <v>77400</v>
      </c>
      <c r="H23" s="44">
        <v>70000</v>
      </c>
      <c r="I23" s="32"/>
      <c r="J23" s="48">
        <v>0.15</v>
      </c>
      <c r="K23" s="48">
        <v>0.22999999999999987</v>
      </c>
      <c r="L23" s="48">
        <v>0</v>
      </c>
      <c r="M23" s="48">
        <v>0.15</v>
      </c>
      <c r="N23" s="48">
        <v>0.15</v>
      </c>
      <c r="O23" s="48">
        <v>0.2</v>
      </c>
      <c r="P23" s="48">
        <v>0</v>
      </c>
      <c r="Q23" s="48">
        <v>0.05</v>
      </c>
      <c r="R23" s="48">
        <v>0</v>
      </c>
      <c r="S23" s="48">
        <v>0</v>
      </c>
      <c r="T23" s="48">
        <v>0</v>
      </c>
      <c r="U23" s="48">
        <v>0</v>
      </c>
      <c r="V23" s="48">
        <v>0.05</v>
      </c>
      <c r="W23" s="48">
        <v>0.02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5" t="s">
        <v>759</v>
      </c>
    </row>
    <row r="24" spans="1:34" x14ac:dyDescent="0.25">
      <c r="A24" s="1">
        <v>19</v>
      </c>
      <c r="B24" s="37">
        <v>15031110</v>
      </c>
      <c r="C24" s="37" t="s">
        <v>70</v>
      </c>
      <c r="D24" s="37" t="s">
        <v>70</v>
      </c>
      <c r="E24" s="43">
        <v>70000</v>
      </c>
      <c r="F24" s="43">
        <v>80000</v>
      </c>
      <c r="G24" s="43">
        <v>75000</v>
      </c>
      <c r="H24" s="43">
        <v>75000</v>
      </c>
      <c r="I24" s="37"/>
      <c r="J24" s="48">
        <v>0.2</v>
      </c>
      <c r="K24" s="48">
        <v>0.8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5" t="s">
        <v>758</v>
      </c>
    </row>
    <row r="25" spans="1:34" x14ac:dyDescent="0.25">
      <c r="A25" s="1">
        <v>20</v>
      </c>
      <c r="B25" s="32">
        <v>60706805</v>
      </c>
      <c r="C25" s="32" t="s">
        <v>71</v>
      </c>
      <c r="D25" s="32" t="s">
        <v>72</v>
      </c>
      <c r="E25" s="44">
        <v>71532</v>
      </c>
      <c r="F25" s="44">
        <v>72248</v>
      </c>
      <c r="G25" s="44">
        <v>72911</v>
      </c>
      <c r="H25" s="44">
        <v>71900</v>
      </c>
      <c r="I25" s="32"/>
      <c r="J25" s="48">
        <v>0.5</v>
      </c>
      <c r="K25" s="48">
        <v>0.5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5" t="s">
        <v>758</v>
      </c>
    </row>
    <row r="26" spans="1:34" x14ac:dyDescent="0.25">
      <c r="A26" s="1">
        <v>21</v>
      </c>
      <c r="B26" s="37">
        <v>62503367</v>
      </c>
      <c r="C26" s="37" t="s">
        <v>73</v>
      </c>
      <c r="D26" s="37"/>
      <c r="E26" s="43">
        <v>60000</v>
      </c>
      <c r="F26" s="43">
        <v>70000</v>
      </c>
      <c r="G26" s="43">
        <v>70000</v>
      </c>
      <c r="H26" s="43">
        <v>70000</v>
      </c>
      <c r="I26" s="37"/>
      <c r="J26" s="48">
        <v>0</v>
      </c>
      <c r="K26" s="48">
        <v>0.35000000000000009</v>
      </c>
      <c r="L26" s="48">
        <v>0</v>
      </c>
      <c r="M26" s="48">
        <v>0.3</v>
      </c>
      <c r="N26" s="48">
        <v>0</v>
      </c>
      <c r="O26" s="48">
        <v>0.1</v>
      </c>
      <c r="P26" s="48">
        <v>0</v>
      </c>
      <c r="Q26" s="48">
        <v>0.15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0.1</v>
      </c>
      <c r="AG26" s="48">
        <v>0</v>
      </c>
      <c r="AH26" s="45" t="s">
        <v>758</v>
      </c>
    </row>
    <row r="27" spans="1:34" x14ac:dyDescent="0.25">
      <c r="A27" s="1">
        <v>22</v>
      </c>
      <c r="B27" s="32">
        <v>27989313</v>
      </c>
      <c r="C27" s="32" t="s">
        <v>74</v>
      </c>
      <c r="D27" s="32" t="s">
        <v>75</v>
      </c>
      <c r="E27" s="44">
        <v>50000</v>
      </c>
      <c r="F27" s="44">
        <v>68000</v>
      </c>
      <c r="G27" s="44">
        <v>75000</v>
      </c>
      <c r="H27" s="44">
        <v>60000</v>
      </c>
      <c r="I27" s="32"/>
      <c r="J27" s="48">
        <v>0.1</v>
      </c>
      <c r="K27" s="48">
        <v>0.35</v>
      </c>
      <c r="L27" s="48">
        <v>0</v>
      </c>
      <c r="M27" s="48">
        <v>0</v>
      </c>
      <c r="N27" s="48">
        <v>0</v>
      </c>
      <c r="O27" s="48">
        <v>0.49</v>
      </c>
      <c r="P27" s="48">
        <v>0</v>
      </c>
      <c r="Q27" s="48">
        <v>0</v>
      </c>
      <c r="R27" s="48">
        <v>0</v>
      </c>
      <c r="S27" s="48">
        <v>0.05</v>
      </c>
      <c r="T27" s="48">
        <v>0</v>
      </c>
      <c r="U27" s="48">
        <v>0</v>
      </c>
      <c r="V27" s="48">
        <v>0</v>
      </c>
      <c r="W27" s="48">
        <v>0</v>
      </c>
      <c r="X27" s="48">
        <v>0.01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5" t="s">
        <v>757</v>
      </c>
    </row>
    <row r="28" spans="1:34" x14ac:dyDescent="0.25">
      <c r="A28" s="1">
        <v>23</v>
      </c>
      <c r="B28" s="37">
        <v>26060701</v>
      </c>
      <c r="C28" s="37" t="s">
        <v>63</v>
      </c>
      <c r="D28" s="37" t="s">
        <v>76</v>
      </c>
      <c r="E28" s="43">
        <v>61136</v>
      </c>
      <c r="F28" s="43">
        <v>63415</v>
      </c>
      <c r="G28" s="43">
        <v>65115</v>
      </c>
      <c r="H28" s="43">
        <v>80000</v>
      </c>
      <c r="I28" s="37"/>
      <c r="J28" s="48">
        <v>0.15</v>
      </c>
      <c r="K28" s="48">
        <v>0.6</v>
      </c>
      <c r="L28" s="48">
        <v>0</v>
      </c>
      <c r="M28" s="48">
        <v>0</v>
      </c>
      <c r="N28" s="48">
        <v>7.0000000000000007E-2</v>
      </c>
      <c r="O28" s="48">
        <v>0.18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5" t="s">
        <v>758</v>
      </c>
    </row>
    <row r="29" spans="1:34" x14ac:dyDescent="0.25">
      <c r="A29" s="1">
        <v>24</v>
      </c>
      <c r="B29" s="32">
        <v>28628152</v>
      </c>
      <c r="C29" s="32" t="s">
        <v>77</v>
      </c>
      <c r="D29" s="32"/>
      <c r="E29" s="44">
        <v>54000</v>
      </c>
      <c r="F29" s="44">
        <v>53000</v>
      </c>
      <c r="G29" s="44">
        <v>58000</v>
      </c>
      <c r="H29" s="44">
        <v>55000</v>
      </c>
      <c r="I29" s="32"/>
      <c r="J29" s="48">
        <v>0.6</v>
      </c>
      <c r="K29" s="48">
        <v>0.30000000000000004</v>
      </c>
      <c r="L29" s="48">
        <v>0</v>
      </c>
      <c r="M29" s="48">
        <v>0</v>
      </c>
      <c r="N29" s="48">
        <v>0.1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5" t="s">
        <v>758</v>
      </c>
    </row>
    <row r="30" spans="1:34" x14ac:dyDescent="0.25">
      <c r="A30" s="1">
        <v>25</v>
      </c>
      <c r="B30" s="37">
        <v>25525671</v>
      </c>
      <c r="C30" s="37" t="s">
        <v>78</v>
      </c>
      <c r="D30" s="37"/>
      <c r="E30" s="43">
        <v>53000</v>
      </c>
      <c r="F30" s="43">
        <v>53000</v>
      </c>
      <c r="G30" s="43">
        <v>58000</v>
      </c>
      <c r="H30" s="43">
        <v>60000</v>
      </c>
      <c r="I30" s="37"/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1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5" t="s">
        <v>758</v>
      </c>
    </row>
    <row r="31" spans="1:34" x14ac:dyDescent="0.25">
      <c r="A31" s="1">
        <v>26</v>
      </c>
      <c r="B31" s="32">
        <v>47676663</v>
      </c>
      <c r="C31" s="32" t="s">
        <v>79</v>
      </c>
      <c r="D31" s="32"/>
      <c r="E31" s="44">
        <v>53000</v>
      </c>
      <c r="F31" s="44">
        <v>55000</v>
      </c>
      <c r="G31" s="44">
        <v>53000</v>
      </c>
      <c r="H31" s="44">
        <v>49000</v>
      </c>
      <c r="I31" s="32"/>
      <c r="J31" s="48">
        <v>0.1</v>
      </c>
      <c r="K31" s="48">
        <v>0.9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5" t="s">
        <v>758</v>
      </c>
    </row>
    <row r="32" spans="1:34" x14ac:dyDescent="0.25">
      <c r="A32" s="1">
        <v>27</v>
      </c>
      <c r="B32" s="37">
        <v>60460709</v>
      </c>
      <c r="C32" s="37" t="s">
        <v>80</v>
      </c>
      <c r="D32" s="37" t="s">
        <v>81</v>
      </c>
      <c r="E32" s="43">
        <v>45443</v>
      </c>
      <c r="F32" s="43">
        <v>55754</v>
      </c>
      <c r="G32" s="43">
        <v>52749</v>
      </c>
      <c r="H32" s="43">
        <v>50000</v>
      </c>
      <c r="I32" s="37"/>
      <c r="J32" s="48">
        <v>0</v>
      </c>
      <c r="K32" s="48">
        <v>0.81400000000000006</v>
      </c>
      <c r="L32" s="48">
        <v>2.1000000000000001E-2</v>
      </c>
      <c r="M32" s="48">
        <v>0.14099999999999999</v>
      </c>
      <c r="N32" s="48">
        <v>0</v>
      </c>
      <c r="O32" s="48">
        <v>6.0000000000000001E-3</v>
      </c>
      <c r="P32" s="48">
        <v>0</v>
      </c>
      <c r="Q32" s="48">
        <v>0</v>
      </c>
      <c r="R32" s="48">
        <v>0</v>
      </c>
      <c r="S32" s="48">
        <v>1E-3</v>
      </c>
      <c r="T32" s="48">
        <v>0</v>
      </c>
      <c r="U32" s="48">
        <v>0</v>
      </c>
      <c r="V32" s="48">
        <v>0</v>
      </c>
      <c r="W32" s="48">
        <v>0</v>
      </c>
      <c r="X32" s="48">
        <v>3.0000000000000001E-3</v>
      </c>
      <c r="Y32" s="48">
        <v>0</v>
      </c>
      <c r="Z32" s="48">
        <v>0</v>
      </c>
      <c r="AA32" s="48">
        <v>0</v>
      </c>
      <c r="AB32" s="48">
        <v>1.0999999999999999E-2</v>
      </c>
      <c r="AC32" s="48">
        <v>0</v>
      </c>
      <c r="AD32" s="48">
        <v>0</v>
      </c>
      <c r="AE32" s="48">
        <v>0</v>
      </c>
      <c r="AF32" s="48">
        <v>3.0000000000000001E-3</v>
      </c>
      <c r="AG32" s="48">
        <v>0</v>
      </c>
      <c r="AH32" s="45" t="s">
        <v>758</v>
      </c>
    </row>
    <row r="33" spans="1:34" x14ac:dyDescent="0.25">
      <c r="A33" s="1">
        <v>28</v>
      </c>
      <c r="B33" s="32">
        <v>25832557</v>
      </c>
      <c r="C33" s="32" t="s">
        <v>82</v>
      </c>
      <c r="D33" s="32"/>
      <c r="E33" s="44">
        <v>49891.79</v>
      </c>
      <c r="F33" s="44">
        <v>44291.56</v>
      </c>
      <c r="G33" s="44">
        <v>50680.08</v>
      </c>
      <c r="H33" s="44">
        <v>51000</v>
      </c>
      <c r="I33" s="32"/>
      <c r="J33" s="48">
        <v>0.33</v>
      </c>
      <c r="K33" s="48">
        <v>0.54999999999999982</v>
      </c>
      <c r="L33" s="48">
        <v>0.02</v>
      </c>
      <c r="M33" s="48">
        <v>0.02</v>
      </c>
      <c r="N33" s="48">
        <v>0.01</v>
      </c>
      <c r="O33" s="48">
        <v>0</v>
      </c>
      <c r="P33" s="48">
        <v>0</v>
      </c>
      <c r="Q33" s="48">
        <v>0</v>
      </c>
      <c r="R33" s="48">
        <v>0.01</v>
      </c>
      <c r="S33" s="48">
        <v>0.01</v>
      </c>
      <c r="T33" s="48">
        <v>0</v>
      </c>
      <c r="U33" s="48">
        <v>0</v>
      </c>
      <c r="V33" s="48">
        <v>0.01</v>
      </c>
      <c r="W33" s="48">
        <v>0</v>
      </c>
      <c r="X33" s="48">
        <v>0</v>
      </c>
      <c r="Y33" s="48">
        <v>0</v>
      </c>
      <c r="Z33" s="48">
        <v>0.02</v>
      </c>
      <c r="AA33" s="48">
        <v>0.01</v>
      </c>
      <c r="AB33" s="48">
        <v>0</v>
      </c>
      <c r="AC33" s="48">
        <v>0</v>
      </c>
      <c r="AD33" s="48">
        <v>0.01</v>
      </c>
      <c r="AE33" s="48">
        <v>0</v>
      </c>
      <c r="AF33" s="48">
        <v>0</v>
      </c>
      <c r="AG33" s="48">
        <v>0</v>
      </c>
      <c r="AH33" s="45" t="s">
        <v>756</v>
      </c>
    </row>
    <row r="34" spans="1:34" x14ac:dyDescent="0.25">
      <c r="A34" s="1">
        <v>29</v>
      </c>
      <c r="B34" s="37">
        <v>27117651</v>
      </c>
      <c r="C34" s="37" t="s">
        <v>83</v>
      </c>
      <c r="D34" s="37"/>
      <c r="E34" s="43">
        <v>48000</v>
      </c>
      <c r="F34" s="43">
        <v>46000</v>
      </c>
      <c r="G34" s="43">
        <v>42000</v>
      </c>
      <c r="H34" s="43">
        <v>40000</v>
      </c>
      <c r="I34" s="37"/>
      <c r="J34" s="48">
        <v>0.04</v>
      </c>
      <c r="K34" s="48">
        <v>1.0000000000000009E-2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0.6</v>
      </c>
      <c r="W34" s="48">
        <v>0.35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5" t="s">
        <v>756</v>
      </c>
    </row>
    <row r="35" spans="1:34" x14ac:dyDescent="0.25">
      <c r="A35" s="1">
        <v>30</v>
      </c>
      <c r="B35" s="32">
        <v>25947672</v>
      </c>
      <c r="C35" s="32" t="s">
        <v>84</v>
      </c>
      <c r="D35" s="32"/>
      <c r="E35" s="44">
        <v>31700</v>
      </c>
      <c r="F35" s="44">
        <v>45000</v>
      </c>
      <c r="G35" s="44">
        <v>54700</v>
      </c>
      <c r="H35" s="44">
        <v>54500</v>
      </c>
      <c r="I35" s="44">
        <v>50500</v>
      </c>
      <c r="J35" s="48">
        <v>0</v>
      </c>
      <c r="K35" s="48">
        <v>0.65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0.35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5" t="s">
        <v>758</v>
      </c>
    </row>
    <row r="36" spans="1:34" x14ac:dyDescent="0.25">
      <c r="A36" s="1">
        <v>31</v>
      </c>
      <c r="B36" s="37">
        <v>1559109</v>
      </c>
      <c r="C36" s="37" t="s">
        <v>85</v>
      </c>
      <c r="D36" s="37" t="s">
        <v>86</v>
      </c>
      <c r="E36" s="43">
        <v>0</v>
      </c>
      <c r="F36" s="43">
        <v>0</v>
      </c>
      <c r="G36" s="43">
        <v>41000</v>
      </c>
      <c r="H36" s="43">
        <v>65000</v>
      </c>
      <c r="I36" s="37"/>
      <c r="J36" s="48">
        <v>0.5</v>
      </c>
      <c r="K36" s="48">
        <v>0.45999999999999996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0.02</v>
      </c>
      <c r="S36" s="48">
        <v>0.02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5" t="s">
        <v>758</v>
      </c>
    </row>
    <row r="37" spans="1:34" x14ac:dyDescent="0.25">
      <c r="A37" s="1">
        <v>32</v>
      </c>
      <c r="B37" s="32">
        <v>25847546</v>
      </c>
      <c r="C37" s="32" t="s">
        <v>87</v>
      </c>
      <c r="D37" s="32"/>
      <c r="E37" s="44">
        <v>46000</v>
      </c>
      <c r="F37" s="44">
        <v>43500</v>
      </c>
      <c r="G37" s="44">
        <v>32500</v>
      </c>
      <c r="H37" s="44">
        <v>23000</v>
      </c>
      <c r="I37" s="32"/>
      <c r="J37" s="48">
        <v>0</v>
      </c>
      <c r="K37" s="48">
        <v>0.8</v>
      </c>
      <c r="L37" s="48">
        <v>0</v>
      </c>
      <c r="M37" s="48">
        <v>0</v>
      </c>
      <c r="N37" s="48">
        <v>0</v>
      </c>
      <c r="O37" s="48">
        <v>0.05</v>
      </c>
      <c r="P37" s="48">
        <v>0</v>
      </c>
      <c r="Q37" s="48">
        <v>0</v>
      </c>
      <c r="R37" s="48">
        <v>0</v>
      </c>
      <c r="S37" s="48">
        <v>0.15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5" t="s">
        <v>756</v>
      </c>
    </row>
    <row r="38" spans="1:34" x14ac:dyDescent="0.25">
      <c r="A38" s="1">
        <v>33</v>
      </c>
      <c r="B38" s="37">
        <v>26827786</v>
      </c>
      <c r="C38" s="37" t="s">
        <v>88</v>
      </c>
      <c r="D38" s="37"/>
      <c r="E38" s="43">
        <v>40000</v>
      </c>
      <c r="F38" s="43">
        <v>40000</v>
      </c>
      <c r="G38" s="43">
        <v>40000</v>
      </c>
      <c r="H38" s="43">
        <v>40000</v>
      </c>
      <c r="I38" s="37"/>
      <c r="J38" s="48">
        <v>0</v>
      </c>
      <c r="K38" s="48">
        <v>9.9999999999999978E-2</v>
      </c>
      <c r="L38" s="48">
        <v>0</v>
      </c>
      <c r="M38" s="48">
        <v>0.9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5" t="s">
        <v>756</v>
      </c>
    </row>
    <row r="39" spans="1:34" x14ac:dyDescent="0.25">
      <c r="A39" s="1">
        <v>34</v>
      </c>
      <c r="B39" s="32">
        <v>43367151</v>
      </c>
      <c r="C39" s="32" t="s">
        <v>89</v>
      </c>
      <c r="D39" s="32"/>
      <c r="E39" s="44">
        <v>30000</v>
      </c>
      <c r="F39" s="44">
        <v>39000</v>
      </c>
      <c r="G39" s="44">
        <v>46000</v>
      </c>
      <c r="H39" s="44">
        <v>40000</v>
      </c>
      <c r="I39" s="32"/>
      <c r="J39" s="48">
        <v>0.02</v>
      </c>
      <c r="K39" s="48">
        <v>0.28000000000000003</v>
      </c>
      <c r="L39" s="48">
        <v>0.04</v>
      </c>
      <c r="M39" s="48">
        <v>0.15</v>
      </c>
      <c r="N39" s="48">
        <v>0.02</v>
      </c>
      <c r="O39" s="48">
        <v>0.12</v>
      </c>
      <c r="P39" s="48">
        <v>0.04</v>
      </c>
      <c r="Q39" s="48">
        <v>0.15</v>
      </c>
      <c r="R39" s="48">
        <v>0.02</v>
      </c>
      <c r="S39" s="48">
        <v>0.12</v>
      </c>
      <c r="T39" s="48">
        <v>0.04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5" t="s">
        <v>756</v>
      </c>
    </row>
    <row r="40" spans="1:34" x14ac:dyDescent="0.25">
      <c r="A40" s="1">
        <v>35</v>
      </c>
      <c r="B40" s="37">
        <v>49791516</v>
      </c>
      <c r="C40" s="37" t="s">
        <v>90</v>
      </c>
      <c r="D40" s="37"/>
      <c r="E40" s="43">
        <v>28000</v>
      </c>
      <c r="F40" s="43">
        <v>34000</v>
      </c>
      <c r="G40" s="43">
        <v>51000</v>
      </c>
      <c r="H40" s="43">
        <v>55000</v>
      </c>
      <c r="I40" s="37"/>
      <c r="J40" s="48">
        <v>0</v>
      </c>
      <c r="K40" s="48">
        <v>0.8</v>
      </c>
      <c r="L40" s="48">
        <v>0</v>
      </c>
      <c r="M40" s="48">
        <v>0.2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5" t="s">
        <v>756</v>
      </c>
    </row>
    <row r="41" spans="1:34" x14ac:dyDescent="0.25">
      <c r="A41" s="1">
        <v>36</v>
      </c>
      <c r="B41" s="32">
        <v>26060701</v>
      </c>
      <c r="C41" s="32" t="s">
        <v>63</v>
      </c>
      <c r="D41" s="32" t="s">
        <v>91</v>
      </c>
      <c r="E41" s="44">
        <v>37166</v>
      </c>
      <c r="F41" s="44">
        <v>35433</v>
      </c>
      <c r="G41" s="44">
        <v>36069</v>
      </c>
      <c r="H41" s="44">
        <v>36000</v>
      </c>
      <c r="I41" s="32"/>
      <c r="J41" s="48">
        <v>0</v>
      </c>
      <c r="K41" s="48">
        <v>0.75</v>
      </c>
      <c r="L41" s="48">
        <v>0</v>
      </c>
      <c r="M41" s="48">
        <v>0</v>
      </c>
      <c r="N41" s="48">
        <v>0</v>
      </c>
      <c r="O41" s="48">
        <v>0.25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5" t="s">
        <v>756</v>
      </c>
    </row>
    <row r="42" spans="1:34" x14ac:dyDescent="0.25">
      <c r="A42" s="1">
        <v>37</v>
      </c>
      <c r="B42" s="37">
        <v>26060701</v>
      </c>
      <c r="C42" s="37" t="s">
        <v>63</v>
      </c>
      <c r="D42" s="37" t="s">
        <v>92</v>
      </c>
      <c r="E42" s="43">
        <v>35363</v>
      </c>
      <c r="F42" s="43">
        <v>35401</v>
      </c>
      <c r="G42" s="43">
        <v>35374</v>
      </c>
      <c r="H42" s="43">
        <v>35000</v>
      </c>
      <c r="I42" s="37"/>
      <c r="J42" s="48">
        <v>0</v>
      </c>
      <c r="K42" s="48">
        <v>0.19999999999999996</v>
      </c>
      <c r="L42" s="48">
        <v>0</v>
      </c>
      <c r="M42" s="48">
        <v>0</v>
      </c>
      <c r="N42" s="48">
        <v>0.02</v>
      </c>
      <c r="O42" s="48">
        <v>0.78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5" t="s">
        <v>756</v>
      </c>
    </row>
    <row r="43" spans="1:34" x14ac:dyDescent="0.25">
      <c r="A43" s="1">
        <v>38</v>
      </c>
      <c r="B43" s="32">
        <v>48910066</v>
      </c>
      <c r="C43" s="32" t="s">
        <v>93</v>
      </c>
      <c r="D43" s="32"/>
      <c r="E43" s="44">
        <v>31848</v>
      </c>
      <c r="F43" s="44">
        <v>35658</v>
      </c>
      <c r="G43" s="44">
        <v>38100</v>
      </c>
      <c r="H43" s="44">
        <v>45000</v>
      </c>
      <c r="I43" s="32"/>
      <c r="J43" s="48">
        <v>0.02</v>
      </c>
      <c r="K43" s="48">
        <v>6.9999999999999951E-2</v>
      </c>
      <c r="L43" s="48">
        <v>0.01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0.05</v>
      </c>
      <c r="S43" s="48">
        <v>0.7</v>
      </c>
      <c r="T43" s="48">
        <v>0.15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5" t="s">
        <v>756</v>
      </c>
    </row>
    <row r="44" spans="1:34" x14ac:dyDescent="0.25">
      <c r="A44" s="1">
        <v>39</v>
      </c>
      <c r="B44" s="37">
        <v>25351591</v>
      </c>
      <c r="C44" s="37" t="s">
        <v>94</v>
      </c>
      <c r="D44" s="37"/>
      <c r="E44" s="43">
        <v>35000</v>
      </c>
      <c r="F44" s="43">
        <v>35000</v>
      </c>
      <c r="G44" s="43">
        <v>35000</v>
      </c>
      <c r="H44" s="43">
        <v>35000</v>
      </c>
      <c r="I44" s="37"/>
      <c r="J44" s="48">
        <v>0</v>
      </c>
      <c r="K44" s="48">
        <v>0.95</v>
      </c>
      <c r="L44" s="48">
        <v>0</v>
      </c>
      <c r="M44" s="48">
        <v>0</v>
      </c>
      <c r="N44" s="48">
        <v>0</v>
      </c>
      <c r="O44" s="48">
        <v>0.05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5" t="s">
        <v>756</v>
      </c>
    </row>
    <row r="45" spans="1:34" x14ac:dyDescent="0.25">
      <c r="A45" s="1">
        <v>40</v>
      </c>
      <c r="B45" s="32">
        <v>63220113</v>
      </c>
      <c r="C45" s="32" t="s">
        <v>95</v>
      </c>
      <c r="D45" s="32"/>
      <c r="E45" s="44">
        <v>33000</v>
      </c>
      <c r="F45" s="44">
        <v>33000</v>
      </c>
      <c r="G45" s="44">
        <v>36000</v>
      </c>
      <c r="H45" s="44">
        <v>36000</v>
      </c>
      <c r="I45" s="32"/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0.03</v>
      </c>
      <c r="W45" s="48">
        <v>0.97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5" t="s">
        <v>756</v>
      </c>
    </row>
    <row r="46" spans="1:34" x14ac:dyDescent="0.25">
      <c r="A46" s="1">
        <v>41</v>
      </c>
      <c r="B46" s="37">
        <v>26733102</v>
      </c>
      <c r="C46" s="37" t="s">
        <v>96</v>
      </c>
      <c r="D46" s="37"/>
      <c r="E46" s="43">
        <v>33459</v>
      </c>
      <c r="F46" s="43">
        <v>32068</v>
      </c>
      <c r="G46" s="43">
        <v>34224</v>
      </c>
      <c r="H46" s="43">
        <v>34500</v>
      </c>
      <c r="I46" s="37"/>
      <c r="J46" s="48">
        <v>0</v>
      </c>
      <c r="K46" s="48">
        <v>1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5" t="s">
        <v>756</v>
      </c>
    </row>
    <row r="47" spans="1:34" x14ac:dyDescent="0.25">
      <c r="A47" s="1">
        <v>42</v>
      </c>
      <c r="B47" s="32">
        <v>26060701</v>
      </c>
      <c r="C47" s="32" t="s">
        <v>63</v>
      </c>
      <c r="D47" s="32" t="s">
        <v>97</v>
      </c>
      <c r="E47" s="44">
        <v>36681</v>
      </c>
      <c r="F47" s="44">
        <v>28999</v>
      </c>
      <c r="G47" s="44">
        <v>28261</v>
      </c>
      <c r="H47" s="44">
        <v>28000</v>
      </c>
      <c r="I47" s="32"/>
      <c r="J47" s="48">
        <v>0</v>
      </c>
      <c r="K47" s="48">
        <v>0.98</v>
      </c>
      <c r="L47" s="48">
        <v>0</v>
      </c>
      <c r="M47" s="48">
        <v>0.02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5" t="s">
        <v>756</v>
      </c>
    </row>
    <row r="48" spans="1:34" x14ac:dyDescent="0.25">
      <c r="A48" s="1">
        <v>43</v>
      </c>
      <c r="B48" s="37">
        <v>29232007</v>
      </c>
      <c r="C48" s="37" t="s">
        <v>60</v>
      </c>
      <c r="D48" s="37" t="s">
        <v>98</v>
      </c>
      <c r="E48" s="43">
        <v>30000</v>
      </c>
      <c r="F48" s="43">
        <v>30000</v>
      </c>
      <c r="G48" s="43">
        <v>30000</v>
      </c>
      <c r="H48" s="43">
        <v>30000</v>
      </c>
      <c r="I48" s="37"/>
      <c r="J48" s="48">
        <v>0.93</v>
      </c>
      <c r="K48" s="48">
        <v>0</v>
      </c>
      <c r="L48" s="48">
        <v>0</v>
      </c>
      <c r="M48" s="48">
        <v>0</v>
      </c>
      <c r="N48" s="48">
        <v>0.05</v>
      </c>
      <c r="O48" s="48">
        <v>0</v>
      </c>
      <c r="P48" s="48">
        <v>0</v>
      </c>
      <c r="Q48" s="48">
        <v>0</v>
      </c>
      <c r="R48" s="48">
        <v>0.01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0.01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5" t="s">
        <v>756</v>
      </c>
    </row>
    <row r="49" spans="1:34" x14ac:dyDescent="0.25">
      <c r="A49" s="1">
        <v>44</v>
      </c>
      <c r="B49" s="32">
        <v>3759687</v>
      </c>
      <c r="C49" s="32" t="s">
        <v>99</v>
      </c>
      <c r="D49" s="32"/>
      <c r="E49" s="44">
        <v>0</v>
      </c>
      <c r="F49" s="44">
        <v>0</v>
      </c>
      <c r="G49" s="44">
        <v>30000</v>
      </c>
      <c r="H49" s="44">
        <v>65000</v>
      </c>
      <c r="I49" s="32"/>
      <c r="J49" s="48">
        <v>0</v>
      </c>
      <c r="K49" s="48">
        <v>0.15000000000000002</v>
      </c>
      <c r="L49" s="48">
        <v>0</v>
      </c>
      <c r="M49" s="48">
        <v>0.85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5" t="s">
        <v>758</v>
      </c>
    </row>
    <row r="50" spans="1:34" x14ac:dyDescent="0.25">
      <c r="A50" s="1">
        <v>45</v>
      </c>
      <c r="B50" s="37">
        <v>25479920</v>
      </c>
      <c r="C50" s="37" t="s">
        <v>100</v>
      </c>
      <c r="D50" s="37"/>
      <c r="E50" s="43">
        <v>30000</v>
      </c>
      <c r="F50" s="43">
        <v>30000</v>
      </c>
      <c r="G50" s="43">
        <v>30000</v>
      </c>
      <c r="H50" s="43">
        <v>30000</v>
      </c>
      <c r="I50" s="37"/>
      <c r="J50" s="48">
        <v>0</v>
      </c>
      <c r="K50" s="48">
        <v>0.95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0</v>
      </c>
      <c r="R50" s="48">
        <v>0</v>
      </c>
      <c r="S50" s="48">
        <v>0.05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5" t="s">
        <v>756</v>
      </c>
    </row>
    <row r="51" spans="1:34" x14ac:dyDescent="0.25">
      <c r="A51" s="1">
        <v>46</v>
      </c>
      <c r="B51" s="32">
        <v>88090931</v>
      </c>
      <c r="C51" s="32" t="s">
        <v>101</v>
      </c>
      <c r="D51" s="32"/>
      <c r="E51" s="44">
        <v>35000</v>
      </c>
      <c r="F51" s="44">
        <v>30000</v>
      </c>
      <c r="G51" s="44">
        <v>25000</v>
      </c>
      <c r="H51" s="44">
        <v>25000</v>
      </c>
      <c r="I51" s="32"/>
      <c r="J51" s="48">
        <v>0</v>
      </c>
      <c r="K51" s="48">
        <v>0</v>
      </c>
      <c r="L51" s="48">
        <v>0.1</v>
      </c>
      <c r="M51" s="48">
        <v>0.7</v>
      </c>
      <c r="N51" s="48">
        <v>0</v>
      </c>
      <c r="O51" s="48">
        <v>0</v>
      </c>
      <c r="P51" s="48">
        <v>0</v>
      </c>
      <c r="Q51" s="48">
        <v>0.2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5" t="s">
        <v>756</v>
      </c>
    </row>
    <row r="52" spans="1:34" x14ac:dyDescent="0.25">
      <c r="A52" s="1">
        <v>47</v>
      </c>
      <c r="B52" s="37">
        <v>5434661</v>
      </c>
      <c r="C52" s="37" t="s">
        <v>102</v>
      </c>
      <c r="D52" s="37"/>
      <c r="E52" s="43">
        <v>30000</v>
      </c>
      <c r="F52" s="43">
        <v>30000</v>
      </c>
      <c r="G52" s="43">
        <v>30000</v>
      </c>
      <c r="H52" s="43">
        <v>40000</v>
      </c>
      <c r="I52" s="37"/>
      <c r="J52" s="48">
        <v>0.3</v>
      </c>
      <c r="K52" s="48">
        <v>0.7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5" t="s">
        <v>756</v>
      </c>
    </row>
    <row r="53" spans="1:34" x14ac:dyDescent="0.25">
      <c r="A53" s="1">
        <v>48</v>
      </c>
      <c r="B53" s="32">
        <v>43371469</v>
      </c>
      <c r="C53" s="32" t="s">
        <v>103</v>
      </c>
      <c r="D53" s="32"/>
      <c r="E53" s="44">
        <v>28600</v>
      </c>
      <c r="F53" s="44">
        <v>29000</v>
      </c>
      <c r="G53" s="44">
        <v>29500</v>
      </c>
      <c r="H53" s="44">
        <v>28800</v>
      </c>
      <c r="I53" s="32"/>
      <c r="J53" s="48">
        <v>0.05</v>
      </c>
      <c r="K53" s="48">
        <v>0.39999999999999991</v>
      </c>
      <c r="L53" s="48">
        <v>0</v>
      </c>
      <c r="M53" s="48">
        <v>0.05</v>
      </c>
      <c r="N53" s="48">
        <v>0.05</v>
      </c>
      <c r="O53" s="48">
        <v>0.25</v>
      </c>
      <c r="P53" s="48">
        <v>0</v>
      </c>
      <c r="Q53" s="48">
        <v>0</v>
      </c>
      <c r="R53" s="48">
        <v>0.05</v>
      </c>
      <c r="S53" s="48">
        <v>0.15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  <c r="AG53" s="48">
        <v>0</v>
      </c>
      <c r="AH53" s="45" t="s">
        <v>756</v>
      </c>
    </row>
    <row r="54" spans="1:34" x14ac:dyDescent="0.25">
      <c r="A54" s="1">
        <v>49</v>
      </c>
      <c r="B54" s="37">
        <v>16855841</v>
      </c>
      <c r="C54" s="37" t="s">
        <v>104</v>
      </c>
      <c r="D54" s="37"/>
      <c r="E54" s="43">
        <v>27000</v>
      </c>
      <c r="F54" s="43">
        <v>29000</v>
      </c>
      <c r="G54" s="43">
        <v>28000</v>
      </c>
      <c r="H54" s="43">
        <v>28000</v>
      </c>
      <c r="I54" s="37"/>
      <c r="J54" s="48">
        <v>0</v>
      </c>
      <c r="K54" s="48">
        <v>0.55000000000000004</v>
      </c>
      <c r="L54" s="48">
        <v>0</v>
      </c>
      <c r="M54" s="48">
        <v>0.2</v>
      </c>
      <c r="N54" s="48">
        <v>0</v>
      </c>
      <c r="O54" s="48">
        <v>0.15</v>
      </c>
      <c r="P54" s="48">
        <v>0</v>
      </c>
      <c r="Q54" s="48">
        <v>0.1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5" t="s">
        <v>756</v>
      </c>
    </row>
    <row r="55" spans="1:34" x14ac:dyDescent="0.25">
      <c r="A55" s="1">
        <v>50</v>
      </c>
      <c r="B55" s="32">
        <v>25186264</v>
      </c>
      <c r="C55" s="32" t="s">
        <v>105</v>
      </c>
      <c r="D55" s="32"/>
      <c r="E55" s="44">
        <v>27700</v>
      </c>
      <c r="F55" s="44">
        <v>27300</v>
      </c>
      <c r="G55" s="44">
        <v>28100</v>
      </c>
      <c r="H55" s="44">
        <v>30000</v>
      </c>
      <c r="I55" s="32"/>
      <c r="J55" s="48">
        <v>0</v>
      </c>
      <c r="K55" s="48">
        <v>0.9</v>
      </c>
      <c r="L55" s="48">
        <v>0</v>
      </c>
      <c r="M55" s="48">
        <v>0</v>
      </c>
      <c r="N55" s="48">
        <v>0</v>
      </c>
      <c r="O55" s="48">
        <v>0.1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  <c r="AG55" s="48">
        <v>0</v>
      </c>
      <c r="AH55" s="45" t="s">
        <v>756</v>
      </c>
    </row>
    <row r="56" spans="1:34" x14ac:dyDescent="0.25">
      <c r="A56" s="1">
        <v>51</v>
      </c>
      <c r="B56" s="37">
        <v>24239909</v>
      </c>
      <c r="C56" s="37" t="s">
        <v>106</v>
      </c>
      <c r="D56" s="37"/>
      <c r="E56" s="43">
        <v>26000</v>
      </c>
      <c r="F56" s="43">
        <v>27500</v>
      </c>
      <c r="G56" s="43">
        <v>27000</v>
      </c>
      <c r="H56" s="43">
        <v>25500</v>
      </c>
      <c r="I56" s="37"/>
      <c r="J56" s="48">
        <v>0.05</v>
      </c>
      <c r="K56" s="48">
        <v>0.11999999999999988</v>
      </c>
      <c r="L56" s="48">
        <v>0.05</v>
      </c>
      <c r="M56" s="48">
        <v>0.05</v>
      </c>
      <c r="N56" s="48">
        <v>0.1</v>
      </c>
      <c r="O56" s="48">
        <v>0.05</v>
      </c>
      <c r="P56" s="48">
        <v>0</v>
      </c>
      <c r="Q56" s="48">
        <v>0</v>
      </c>
      <c r="R56" s="48">
        <v>0.03</v>
      </c>
      <c r="S56" s="48">
        <v>0</v>
      </c>
      <c r="T56" s="48">
        <v>0</v>
      </c>
      <c r="U56" s="48">
        <v>0</v>
      </c>
      <c r="V56" s="48">
        <v>0.1</v>
      </c>
      <c r="W56" s="48">
        <v>0.15</v>
      </c>
      <c r="X56" s="48">
        <v>0</v>
      </c>
      <c r="Y56" s="48">
        <v>0</v>
      </c>
      <c r="Z56" s="48">
        <v>0.1</v>
      </c>
      <c r="AA56" s="48">
        <v>0.15</v>
      </c>
      <c r="AB56" s="48">
        <v>0</v>
      </c>
      <c r="AC56" s="48">
        <v>0</v>
      </c>
      <c r="AD56" s="48">
        <v>0.05</v>
      </c>
      <c r="AE56" s="48">
        <v>0</v>
      </c>
      <c r="AF56" s="48">
        <v>0</v>
      </c>
      <c r="AG56" s="48">
        <v>0</v>
      </c>
      <c r="AH56" s="45" t="s">
        <v>756</v>
      </c>
    </row>
    <row r="57" spans="1:34" x14ac:dyDescent="0.25">
      <c r="A57" s="1">
        <v>52</v>
      </c>
      <c r="B57" s="32">
        <v>28087721</v>
      </c>
      <c r="C57" s="32" t="s">
        <v>107</v>
      </c>
      <c r="D57" s="32"/>
      <c r="E57" s="44">
        <v>0</v>
      </c>
      <c r="F57" s="44">
        <v>37500</v>
      </c>
      <c r="G57" s="44">
        <v>41000</v>
      </c>
      <c r="H57" s="44">
        <v>44000</v>
      </c>
      <c r="I57" s="32"/>
      <c r="J57" s="48">
        <v>0.1</v>
      </c>
      <c r="K57" s="48">
        <v>0.01</v>
      </c>
      <c r="L57" s="48">
        <v>0.12</v>
      </c>
      <c r="M57" s="48">
        <v>0.67</v>
      </c>
      <c r="N57" s="48">
        <v>0.01</v>
      </c>
      <c r="O57" s="48">
        <v>0</v>
      </c>
      <c r="P57" s="48">
        <v>0.08</v>
      </c>
      <c r="Q57" s="48">
        <v>0</v>
      </c>
      <c r="R57" s="48">
        <v>0.01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  <c r="AG57" s="48">
        <v>0</v>
      </c>
      <c r="AH57" s="45" t="s">
        <v>756</v>
      </c>
    </row>
    <row r="58" spans="1:34" x14ac:dyDescent="0.25">
      <c r="A58" s="1">
        <v>53</v>
      </c>
      <c r="B58" s="37">
        <v>60761491</v>
      </c>
      <c r="C58" s="37" t="s">
        <v>108</v>
      </c>
      <c r="D58" s="37"/>
      <c r="E58" s="43">
        <v>24000</v>
      </c>
      <c r="F58" s="43">
        <v>25000</v>
      </c>
      <c r="G58" s="43">
        <v>26000</v>
      </c>
      <c r="H58" s="43">
        <v>25000</v>
      </c>
      <c r="I58" s="37"/>
      <c r="J58" s="48">
        <v>0.1</v>
      </c>
      <c r="K58" s="48">
        <v>0.3</v>
      </c>
      <c r="L58" s="48">
        <v>0</v>
      </c>
      <c r="M58" s="48">
        <v>0.3</v>
      </c>
      <c r="N58" s="48">
        <v>0</v>
      </c>
      <c r="O58" s="48">
        <v>0</v>
      </c>
      <c r="P58" s="48">
        <v>0</v>
      </c>
      <c r="Q58" s="48">
        <v>0.3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5" t="s">
        <v>756</v>
      </c>
    </row>
    <row r="59" spans="1:34" x14ac:dyDescent="0.25">
      <c r="A59" s="1">
        <v>54</v>
      </c>
      <c r="B59" s="32">
        <v>26845245</v>
      </c>
      <c r="C59" s="32" t="s">
        <v>109</v>
      </c>
      <c r="D59" s="32"/>
      <c r="E59" s="44">
        <v>24800</v>
      </c>
      <c r="F59" s="44">
        <v>24400</v>
      </c>
      <c r="G59" s="44">
        <v>25100</v>
      </c>
      <c r="H59" s="44">
        <v>25000</v>
      </c>
      <c r="I59" s="32"/>
      <c r="J59" s="48">
        <v>0</v>
      </c>
      <c r="K59" s="48">
        <v>1.0000000000000009E-2</v>
      </c>
      <c r="L59" s="48">
        <v>0</v>
      </c>
      <c r="M59" s="48">
        <v>0</v>
      </c>
      <c r="N59" s="48">
        <v>0</v>
      </c>
      <c r="O59" s="48">
        <v>3.5000000000000003E-2</v>
      </c>
      <c r="P59" s="48">
        <v>0</v>
      </c>
      <c r="Q59" s="48">
        <v>0</v>
      </c>
      <c r="R59" s="48">
        <v>7.0000000000000007E-2</v>
      </c>
      <c r="S59" s="48">
        <v>0.875</v>
      </c>
      <c r="T59" s="48">
        <v>0.01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5" t="s">
        <v>756</v>
      </c>
    </row>
    <row r="60" spans="1:34" x14ac:dyDescent="0.25">
      <c r="A60" s="1">
        <v>55</v>
      </c>
      <c r="B60" s="37">
        <v>15036740</v>
      </c>
      <c r="C60" s="37" t="s">
        <v>110</v>
      </c>
      <c r="D60" s="37"/>
      <c r="E60" s="43">
        <v>24000</v>
      </c>
      <c r="F60" s="43">
        <v>24800</v>
      </c>
      <c r="G60" s="43">
        <v>24000</v>
      </c>
      <c r="H60" s="43">
        <v>24500</v>
      </c>
      <c r="I60" s="37"/>
      <c r="J60" s="48">
        <v>0</v>
      </c>
      <c r="K60" s="48">
        <v>1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0</v>
      </c>
      <c r="AG60" s="48">
        <v>0</v>
      </c>
      <c r="AH60" s="45" t="s">
        <v>756</v>
      </c>
    </row>
    <row r="61" spans="1:34" x14ac:dyDescent="0.25">
      <c r="A61" s="1">
        <v>56</v>
      </c>
      <c r="B61" s="32">
        <v>11339233</v>
      </c>
      <c r="C61" s="32" t="s">
        <v>111</v>
      </c>
      <c r="D61" s="32"/>
      <c r="E61" s="44">
        <v>21000</v>
      </c>
      <c r="F61" s="44">
        <v>25000</v>
      </c>
      <c r="G61" s="44">
        <v>25000</v>
      </c>
      <c r="H61" s="44">
        <v>30000</v>
      </c>
      <c r="I61" s="32"/>
      <c r="J61" s="48">
        <v>0.05</v>
      </c>
      <c r="K61" s="48">
        <v>0.3899999999999999</v>
      </c>
      <c r="L61" s="48">
        <v>0.05</v>
      </c>
      <c r="M61" s="48">
        <v>0</v>
      </c>
      <c r="N61" s="48">
        <v>0</v>
      </c>
      <c r="O61" s="48">
        <v>0.2</v>
      </c>
      <c r="P61" s="48">
        <v>0</v>
      </c>
      <c r="Q61" s="48">
        <v>0</v>
      </c>
      <c r="R61" s="48">
        <v>0.02</v>
      </c>
      <c r="S61" s="48">
        <v>0.03</v>
      </c>
      <c r="T61" s="48">
        <v>0</v>
      </c>
      <c r="U61" s="48">
        <v>0</v>
      </c>
      <c r="V61" s="48">
        <v>0</v>
      </c>
      <c r="W61" s="48">
        <v>0</v>
      </c>
      <c r="X61" s="48">
        <v>0.1</v>
      </c>
      <c r="Y61" s="48">
        <v>0</v>
      </c>
      <c r="Z61" s="48">
        <v>0.01</v>
      </c>
      <c r="AA61" s="48">
        <v>0.05</v>
      </c>
      <c r="AB61" s="48">
        <v>0.1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5" t="s">
        <v>756</v>
      </c>
    </row>
    <row r="62" spans="1:34" x14ac:dyDescent="0.25">
      <c r="A62" s="1">
        <v>57</v>
      </c>
      <c r="B62" s="37">
        <v>47718951</v>
      </c>
      <c r="C62" s="37" t="s">
        <v>112</v>
      </c>
      <c r="D62" s="37" t="s">
        <v>113</v>
      </c>
      <c r="E62" s="43">
        <v>22000</v>
      </c>
      <c r="F62" s="43">
        <v>24000</v>
      </c>
      <c r="G62" s="43">
        <v>24000</v>
      </c>
      <c r="H62" s="43">
        <v>24000</v>
      </c>
      <c r="I62" s="37"/>
      <c r="J62" s="48">
        <v>0</v>
      </c>
      <c r="K62" s="48">
        <v>0.05</v>
      </c>
      <c r="L62" s="48">
        <v>0</v>
      </c>
      <c r="M62" s="48">
        <v>0.1</v>
      </c>
      <c r="N62" s="48">
        <v>0</v>
      </c>
      <c r="O62" s="48">
        <v>0</v>
      </c>
      <c r="P62" s="48">
        <v>0</v>
      </c>
      <c r="Q62" s="48">
        <v>0.8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0.05</v>
      </c>
      <c r="AH62" s="45" t="s">
        <v>756</v>
      </c>
    </row>
    <row r="63" spans="1:34" x14ac:dyDescent="0.25">
      <c r="A63" s="1">
        <v>58</v>
      </c>
      <c r="B63" s="32">
        <v>7783183</v>
      </c>
      <c r="C63" s="32" t="s">
        <v>114</v>
      </c>
      <c r="D63" s="32"/>
      <c r="E63" s="44">
        <v>25940</v>
      </c>
      <c r="F63" s="44">
        <v>22730</v>
      </c>
      <c r="G63" s="44">
        <v>20250</v>
      </c>
      <c r="H63" s="44">
        <v>20000</v>
      </c>
      <c r="I63" s="32"/>
      <c r="J63" s="48">
        <v>0.15</v>
      </c>
      <c r="K63" s="48">
        <v>0.39999999999999991</v>
      </c>
      <c r="L63" s="48">
        <v>0</v>
      </c>
      <c r="M63" s="48">
        <v>0</v>
      </c>
      <c r="N63" s="48">
        <v>0</v>
      </c>
      <c r="O63" s="48">
        <v>0.1</v>
      </c>
      <c r="P63" s="48">
        <v>0</v>
      </c>
      <c r="Q63" s="48">
        <v>0</v>
      </c>
      <c r="R63" s="48">
        <v>0.05</v>
      </c>
      <c r="S63" s="48">
        <v>0.3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5" t="s">
        <v>756</v>
      </c>
    </row>
    <row r="64" spans="1:34" x14ac:dyDescent="0.25">
      <c r="A64" s="1">
        <v>59</v>
      </c>
      <c r="B64" s="37">
        <v>28309758</v>
      </c>
      <c r="C64" s="37" t="s">
        <v>115</v>
      </c>
      <c r="D64" s="37"/>
      <c r="E64" s="43">
        <v>15000</v>
      </c>
      <c r="F64" s="43">
        <v>22000</v>
      </c>
      <c r="G64" s="43">
        <v>30000</v>
      </c>
      <c r="H64" s="43">
        <v>25000</v>
      </c>
      <c r="I64" s="37"/>
      <c r="J64" s="48">
        <v>0</v>
      </c>
      <c r="K64" s="48">
        <v>0.8</v>
      </c>
      <c r="L64" s="48">
        <v>0</v>
      </c>
      <c r="M64" s="48">
        <v>0</v>
      </c>
      <c r="N64" s="48">
        <v>0</v>
      </c>
      <c r="O64" s="48">
        <v>0.05</v>
      </c>
      <c r="P64" s="48">
        <v>0</v>
      </c>
      <c r="Q64" s="48">
        <v>0</v>
      </c>
      <c r="R64" s="48">
        <v>0</v>
      </c>
      <c r="S64" s="48">
        <v>0.05</v>
      </c>
      <c r="T64" s="48">
        <v>0</v>
      </c>
      <c r="U64" s="48">
        <v>0</v>
      </c>
      <c r="V64" s="48">
        <v>0</v>
      </c>
      <c r="W64" s="48">
        <v>0.05</v>
      </c>
      <c r="X64" s="48">
        <v>0</v>
      </c>
      <c r="Y64" s="48">
        <v>0</v>
      </c>
      <c r="Z64" s="48">
        <v>0</v>
      </c>
      <c r="AA64" s="48">
        <v>0.05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5" t="s">
        <v>756</v>
      </c>
    </row>
    <row r="65" spans="1:34" x14ac:dyDescent="0.25">
      <c r="A65" s="1">
        <v>60</v>
      </c>
      <c r="B65" s="32">
        <v>60717700</v>
      </c>
      <c r="C65" s="32" t="s">
        <v>116</v>
      </c>
      <c r="D65" s="32"/>
      <c r="E65" s="44">
        <v>22000</v>
      </c>
      <c r="F65" s="44">
        <v>22000</v>
      </c>
      <c r="G65" s="44">
        <v>22000</v>
      </c>
      <c r="H65" s="44">
        <v>22000</v>
      </c>
      <c r="I65" s="32"/>
      <c r="J65" s="48">
        <v>0.1</v>
      </c>
      <c r="K65" s="48">
        <v>0.19999999999999996</v>
      </c>
      <c r="L65" s="48">
        <v>0</v>
      </c>
      <c r="M65" s="48">
        <v>0.5</v>
      </c>
      <c r="N65" s="48">
        <v>0</v>
      </c>
      <c r="O65" s="48">
        <v>0.2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5" t="s">
        <v>756</v>
      </c>
    </row>
    <row r="66" spans="1:34" x14ac:dyDescent="0.25">
      <c r="A66" s="1">
        <v>61</v>
      </c>
      <c r="B66" s="37">
        <v>73091553</v>
      </c>
      <c r="C66" s="37" t="s">
        <v>117</v>
      </c>
      <c r="D66" s="37"/>
      <c r="E66" s="43">
        <v>24000</v>
      </c>
      <c r="F66" s="43">
        <v>22000</v>
      </c>
      <c r="G66" s="43">
        <v>20000</v>
      </c>
      <c r="H66" s="43">
        <v>16000</v>
      </c>
      <c r="I66" s="37"/>
      <c r="J66" s="48">
        <v>0.15</v>
      </c>
      <c r="K66" s="48">
        <v>0.19999999999999996</v>
      </c>
      <c r="L66" s="48">
        <v>0</v>
      </c>
      <c r="M66" s="48">
        <v>0.02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0.05</v>
      </c>
      <c r="T66" s="48">
        <v>0</v>
      </c>
      <c r="U66" s="48">
        <v>0</v>
      </c>
      <c r="V66" s="48">
        <v>0</v>
      </c>
      <c r="W66" s="48">
        <v>0.5</v>
      </c>
      <c r="X66" s="48">
        <v>0</v>
      </c>
      <c r="Y66" s="48">
        <v>0</v>
      </c>
      <c r="Z66" s="48">
        <v>0</v>
      </c>
      <c r="AA66" s="48">
        <v>0.05</v>
      </c>
      <c r="AB66" s="48">
        <v>0</v>
      </c>
      <c r="AC66" s="48">
        <v>0</v>
      </c>
      <c r="AD66" s="48">
        <v>0</v>
      </c>
      <c r="AE66" s="48">
        <v>0.03</v>
      </c>
      <c r="AF66" s="48">
        <v>0</v>
      </c>
      <c r="AG66" s="48">
        <v>0</v>
      </c>
      <c r="AH66" s="45" t="s">
        <v>756</v>
      </c>
    </row>
    <row r="67" spans="1:34" x14ac:dyDescent="0.25">
      <c r="A67" s="1">
        <v>62</v>
      </c>
      <c r="B67" s="32">
        <v>45688800</v>
      </c>
      <c r="C67" s="32" t="s">
        <v>118</v>
      </c>
      <c r="D67" s="32"/>
      <c r="E67" s="44">
        <v>24000</v>
      </c>
      <c r="F67" s="44">
        <v>20000</v>
      </c>
      <c r="G67" s="44">
        <v>21000</v>
      </c>
      <c r="H67" s="44">
        <v>24000</v>
      </c>
      <c r="I67" s="32"/>
      <c r="J67" s="48">
        <v>0.7</v>
      </c>
      <c r="K67" s="48">
        <v>0.28000000000000003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0.02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  <c r="AG67" s="48">
        <v>0</v>
      </c>
      <c r="AH67" s="45" t="s">
        <v>756</v>
      </c>
    </row>
    <row r="68" spans="1:34" x14ac:dyDescent="0.25">
      <c r="A68" s="1">
        <v>63</v>
      </c>
      <c r="B68" s="37">
        <v>9558586</v>
      </c>
      <c r="C68" s="37" t="s">
        <v>119</v>
      </c>
      <c r="D68" s="37"/>
      <c r="E68" s="43">
        <v>21800</v>
      </c>
      <c r="F68" s="43">
        <v>22300</v>
      </c>
      <c r="G68" s="43">
        <v>20400</v>
      </c>
      <c r="H68" s="43">
        <v>23000</v>
      </c>
      <c r="I68" s="37"/>
      <c r="J68" s="48">
        <v>0.2</v>
      </c>
      <c r="K68" s="48">
        <v>0.25</v>
      </c>
      <c r="L68" s="48">
        <v>0</v>
      </c>
      <c r="M68" s="48">
        <v>0</v>
      </c>
      <c r="N68" s="48">
        <v>0.08</v>
      </c>
      <c r="O68" s="48">
        <v>0.14000000000000001</v>
      </c>
      <c r="P68" s="48">
        <v>0</v>
      </c>
      <c r="Q68" s="48">
        <v>0</v>
      </c>
      <c r="R68" s="48">
        <v>0</v>
      </c>
      <c r="S68" s="48">
        <v>0.05</v>
      </c>
      <c r="T68" s="48">
        <v>0</v>
      </c>
      <c r="U68" s="48">
        <v>0</v>
      </c>
      <c r="V68" s="48">
        <v>0.01</v>
      </c>
      <c r="W68" s="48">
        <v>0</v>
      </c>
      <c r="X68" s="48">
        <v>0</v>
      </c>
      <c r="Y68" s="48">
        <v>0</v>
      </c>
      <c r="Z68" s="48">
        <v>7.0000000000000007E-2</v>
      </c>
      <c r="AA68" s="48">
        <v>0.2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5" t="s">
        <v>756</v>
      </c>
    </row>
    <row r="69" spans="1:34" x14ac:dyDescent="0.25">
      <c r="A69" s="1">
        <v>64</v>
      </c>
      <c r="B69" s="32">
        <v>26745160</v>
      </c>
      <c r="C69" s="32" t="s">
        <v>120</v>
      </c>
      <c r="D69" s="32"/>
      <c r="E69" s="44">
        <v>18000</v>
      </c>
      <c r="F69" s="44">
        <v>21000</v>
      </c>
      <c r="G69" s="44">
        <v>24000</v>
      </c>
      <c r="H69" s="44">
        <v>26000</v>
      </c>
      <c r="I69" s="32"/>
      <c r="J69" s="48">
        <v>0</v>
      </c>
      <c r="K69" s="48">
        <v>0</v>
      </c>
      <c r="L69" s="48">
        <v>0</v>
      </c>
      <c r="M69" s="48">
        <v>0.34</v>
      </c>
      <c r="N69" s="48">
        <v>0</v>
      </c>
      <c r="O69" s="48">
        <v>0</v>
      </c>
      <c r="P69" s="48">
        <v>0</v>
      </c>
      <c r="Q69" s="48">
        <v>0.66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5" t="s">
        <v>756</v>
      </c>
    </row>
    <row r="70" spans="1:34" x14ac:dyDescent="0.25">
      <c r="A70" s="1">
        <v>65</v>
      </c>
      <c r="B70" s="37">
        <v>26106442</v>
      </c>
      <c r="C70" s="37" t="s">
        <v>121</v>
      </c>
      <c r="D70" s="37"/>
      <c r="E70" s="43">
        <v>0</v>
      </c>
      <c r="F70" s="43">
        <v>20000</v>
      </c>
      <c r="G70" s="43">
        <v>20000</v>
      </c>
      <c r="H70" s="43">
        <v>20000</v>
      </c>
      <c r="I70" s="37"/>
      <c r="J70" s="48">
        <v>0</v>
      </c>
      <c r="K70" s="48">
        <v>0.8</v>
      </c>
      <c r="L70" s="48">
        <v>0</v>
      </c>
      <c r="M70" s="48">
        <v>0</v>
      </c>
      <c r="N70" s="48">
        <v>0</v>
      </c>
      <c r="O70" s="48">
        <v>0.2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  <c r="AG70" s="48">
        <v>0</v>
      </c>
      <c r="AH70" s="45" t="s">
        <v>756</v>
      </c>
    </row>
    <row r="71" spans="1:34" x14ac:dyDescent="0.25">
      <c r="A71" s="1">
        <v>66</v>
      </c>
      <c r="B71" s="32">
        <v>26384396</v>
      </c>
      <c r="C71" s="32" t="s">
        <v>122</v>
      </c>
      <c r="D71" s="32"/>
      <c r="E71" s="44">
        <v>20000</v>
      </c>
      <c r="F71" s="44">
        <v>20000</v>
      </c>
      <c r="G71" s="44">
        <v>20000</v>
      </c>
      <c r="H71" s="44">
        <v>20000</v>
      </c>
      <c r="I71" s="32"/>
      <c r="J71" s="48">
        <v>0</v>
      </c>
      <c r="K71" s="48">
        <v>0.1</v>
      </c>
      <c r="L71" s="48">
        <v>0</v>
      </c>
      <c r="M71" s="48">
        <v>0.45</v>
      </c>
      <c r="N71" s="48">
        <v>0</v>
      </c>
      <c r="O71" s="48">
        <v>0</v>
      </c>
      <c r="P71" s="48">
        <v>0</v>
      </c>
      <c r="Q71" s="48">
        <v>0.44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  <c r="AG71" s="48">
        <v>0.01</v>
      </c>
      <c r="AH71" s="45" t="s">
        <v>756</v>
      </c>
    </row>
    <row r="72" spans="1:34" x14ac:dyDescent="0.25">
      <c r="A72" s="1">
        <v>67</v>
      </c>
      <c r="B72" s="37">
        <v>27310876</v>
      </c>
      <c r="C72" s="37" t="s">
        <v>123</v>
      </c>
      <c r="D72" s="37" t="s">
        <v>124</v>
      </c>
      <c r="E72" s="43">
        <v>0</v>
      </c>
      <c r="F72" s="43">
        <v>20000</v>
      </c>
      <c r="G72" s="43">
        <v>20000</v>
      </c>
      <c r="H72" s="43">
        <v>20000</v>
      </c>
      <c r="I72" s="37"/>
      <c r="J72" s="48">
        <v>0</v>
      </c>
      <c r="K72" s="48">
        <v>0.9</v>
      </c>
      <c r="L72" s="48">
        <v>0</v>
      </c>
      <c r="M72" s="48">
        <v>0</v>
      </c>
      <c r="N72" s="48">
        <v>0</v>
      </c>
      <c r="O72" s="48">
        <v>0.1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5" t="s">
        <v>756</v>
      </c>
    </row>
    <row r="73" spans="1:34" x14ac:dyDescent="0.25">
      <c r="A73" s="1">
        <v>68</v>
      </c>
      <c r="B73" s="32">
        <v>60744910</v>
      </c>
      <c r="C73" s="32" t="s">
        <v>125</v>
      </c>
      <c r="D73" s="32"/>
      <c r="E73" s="44">
        <v>20000</v>
      </c>
      <c r="F73" s="44">
        <v>20000</v>
      </c>
      <c r="G73" s="44">
        <v>20000</v>
      </c>
      <c r="H73" s="44">
        <v>5000</v>
      </c>
      <c r="I73" s="32"/>
      <c r="J73" s="48">
        <v>0.15</v>
      </c>
      <c r="K73" s="48">
        <v>0.75</v>
      </c>
      <c r="L73" s="48">
        <v>0.05</v>
      </c>
      <c r="M73" s="48">
        <v>0</v>
      </c>
      <c r="N73" s="48">
        <v>0.02</v>
      </c>
      <c r="O73" s="48">
        <v>0.03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5" t="s">
        <v>756</v>
      </c>
    </row>
    <row r="74" spans="1:34" x14ac:dyDescent="0.25">
      <c r="A74" s="1">
        <v>69</v>
      </c>
      <c r="B74" s="37">
        <v>60318163</v>
      </c>
      <c r="C74" s="37" t="s">
        <v>126</v>
      </c>
      <c r="D74" s="37"/>
      <c r="E74" s="43">
        <v>19000</v>
      </c>
      <c r="F74" s="43">
        <v>20000</v>
      </c>
      <c r="G74" s="43">
        <v>20500</v>
      </c>
      <c r="H74" s="43">
        <v>20000</v>
      </c>
      <c r="I74" s="37"/>
      <c r="J74" s="48">
        <v>0.7</v>
      </c>
      <c r="K74" s="48">
        <v>0.30000000000000004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  <c r="AG74" s="48">
        <v>0</v>
      </c>
      <c r="AH74" s="45" t="s">
        <v>760</v>
      </c>
    </row>
    <row r="75" spans="1:34" x14ac:dyDescent="0.25">
      <c r="A75" s="1">
        <v>70</v>
      </c>
      <c r="B75" s="32">
        <v>1451430</v>
      </c>
      <c r="C75" s="32" t="s">
        <v>127</v>
      </c>
      <c r="D75" s="32"/>
      <c r="E75" s="44">
        <v>19495</v>
      </c>
      <c r="F75" s="44">
        <v>17756</v>
      </c>
      <c r="G75" s="44">
        <v>21070</v>
      </c>
      <c r="H75" s="44">
        <v>23500</v>
      </c>
      <c r="I75" s="32"/>
      <c r="J75" s="48">
        <v>0.02</v>
      </c>
      <c r="K75" s="48">
        <v>5.0000000000000044E-2</v>
      </c>
      <c r="L75" s="48">
        <v>0.6</v>
      </c>
      <c r="M75" s="48">
        <v>0.2</v>
      </c>
      <c r="N75" s="48">
        <v>0.02</v>
      </c>
      <c r="O75" s="48">
        <v>0</v>
      </c>
      <c r="P75" s="48">
        <v>0</v>
      </c>
      <c r="Q75" s="48">
        <v>0</v>
      </c>
      <c r="R75" s="48">
        <v>0.02</v>
      </c>
      <c r="S75" s="48">
        <v>0</v>
      </c>
      <c r="T75" s="48">
        <v>0</v>
      </c>
      <c r="U75" s="48">
        <v>0</v>
      </c>
      <c r="V75" s="48">
        <v>0.02</v>
      </c>
      <c r="W75" s="48">
        <v>0</v>
      </c>
      <c r="X75" s="48">
        <v>0</v>
      </c>
      <c r="Y75" s="48">
        <v>0</v>
      </c>
      <c r="Z75" s="48">
        <v>0.02</v>
      </c>
      <c r="AA75" s="48">
        <v>0</v>
      </c>
      <c r="AB75" s="48">
        <v>0</v>
      </c>
      <c r="AC75" s="48">
        <v>0</v>
      </c>
      <c r="AD75" s="48">
        <v>0.05</v>
      </c>
      <c r="AE75" s="48">
        <v>0</v>
      </c>
      <c r="AF75" s="48">
        <v>0</v>
      </c>
      <c r="AG75" s="48">
        <v>0</v>
      </c>
      <c r="AH75" s="45" t="s">
        <v>760</v>
      </c>
    </row>
    <row r="76" spans="1:34" x14ac:dyDescent="0.25">
      <c r="A76" s="1">
        <v>71</v>
      </c>
      <c r="B76" s="37">
        <v>43868100</v>
      </c>
      <c r="C76" s="37" t="s">
        <v>128</v>
      </c>
      <c r="D76" s="37"/>
      <c r="E76" s="43">
        <v>17500</v>
      </c>
      <c r="F76" s="43">
        <v>17370</v>
      </c>
      <c r="G76" s="43">
        <v>19230</v>
      </c>
      <c r="H76" s="43">
        <v>17500</v>
      </c>
      <c r="I76" s="37"/>
      <c r="J76" s="48">
        <v>0.03</v>
      </c>
      <c r="K76" s="48">
        <v>0.3600000000000001</v>
      </c>
      <c r="L76" s="48">
        <v>0</v>
      </c>
      <c r="M76" s="48">
        <v>0.3</v>
      </c>
      <c r="N76" s="48">
        <v>0</v>
      </c>
      <c r="O76" s="48">
        <v>0.3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0.01</v>
      </c>
      <c r="AF76" s="48">
        <v>0</v>
      </c>
      <c r="AG76" s="48">
        <v>0</v>
      </c>
      <c r="AH76" s="45" t="s">
        <v>760</v>
      </c>
    </row>
    <row r="77" spans="1:34" x14ac:dyDescent="0.25">
      <c r="A77" s="1">
        <v>72</v>
      </c>
      <c r="B77" s="32">
        <v>47827254</v>
      </c>
      <c r="C77" s="32" t="s">
        <v>129</v>
      </c>
      <c r="D77" s="32"/>
      <c r="E77" s="44">
        <v>18000</v>
      </c>
      <c r="F77" s="44">
        <v>18000</v>
      </c>
      <c r="G77" s="44">
        <v>18000</v>
      </c>
      <c r="H77" s="44">
        <v>18000</v>
      </c>
      <c r="I77" s="32"/>
      <c r="J77" s="48">
        <v>0</v>
      </c>
      <c r="K77" s="48">
        <v>0.30000000000000004</v>
      </c>
      <c r="L77" s="48">
        <v>0</v>
      </c>
      <c r="M77" s="48">
        <v>0.7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  <c r="AG77" s="48">
        <v>0</v>
      </c>
      <c r="AH77" s="45" t="s">
        <v>760</v>
      </c>
    </row>
    <row r="78" spans="1:34" x14ac:dyDescent="0.25">
      <c r="A78" s="1">
        <v>73</v>
      </c>
      <c r="B78" s="37">
        <v>46680802</v>
      </c>
      <c r="C78" s="37" t="s">
        <v>130</v>
      </c>
      <c r="D78" s="37"/>
      <c r="E78" s="43">
        <v>17000</v>
      </c>
      <c r="F78" s="43">
        <v>17000</v>
      </c>
      <c r="G78" s="43">
        <v>19000</v>
      </c>
      <c r="H78" s="43">
        <v>19000</v>
      </c>
      <c r="I78" s="37"/>
      <c r="J78" s="48">
        <v>1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  <c r="AG78" s="48">
        <v>0</v>
      </c>
      <c r="AH78" s="45" t="s">
        <v>760</v>
      </c>
    </row>
    <row r="79" spans="1:34" x14ac:dyDescent="0.25">
      <c r="A79" s="1">
        <v>74</v>
      </c>
      <c r="B79" s="32">
        <v>13680315</v>
      </c>
      <c r="C79" s="32" t="s">
        <v>131</v>
      </c>
      <c r="D79" s="32"/>
      <c r="E79" s="44">
        <v>17000</v>
      </c>
      <c r="F79" s="44">
        <v>18000</v>
      </c>
      <c r="G79" s="44">
        <v>18000</v>
      </c>
      <c r="H79" s="44">
        <v>19000</v>
      </c>
      <c r="I79" s="32"/>
      <c r="J79" s="48">
        <v>0.05</v>
      </c>
      <c r="K79" s="48">
        <v>0.14000000000000001</v>
      </c>
      <c r="L79" s="48">
        <v>0</v>
      </c>
      <c r="M79" s="48">
        <v>0.01</v>
      </c>
      <c r="N79" s="48">
        <v>0.05</v>
      </c>
      <c r="O79" s="48">
        <v>0.1</v>
      </c>
      <c r="P79" s="48">
        <v>0</v>
      </c>
      <c r="Q79" s="48">
        <v>0</v>
      </c>
      <c r="R79" s="48">
        <v>0.1</v>
      </c>
      <c r="S79" s="48">
        <v>0.05</v>
      </c>
      <c r="T79" s="48">
        <v>0</v>
      </c>
      <c r="U79" s="48">
        <v>0</v>
      </c>
      <c r="V79" s="48">
        <v>0.05</v>
      </c>
      <c r="W79" s="48">
        <v>0.15</v>
      </c>
      <c r="X79" s="48">
        <v>0</v>
      </c>
      <c r="Y79" s="48">
        <v>0</v>
      </c>
      <c r="Z79" s="48">
        <v>0.05</v>
      </c>
      <c r="AA79" s="48">
        <v>0.15</v>
      </c>
      <c r="AB79" s="48">
        <v>0</v>
      </c>
      <c r="AC79" s="48">
        <v>0</v>
      </c>
      <c r="AD79" s="48">
        <v>0.05</v>
      </c>
      <c r="AE79" s="48">
        <v>0.04</v>
      </c>
      <c r="AF79" s="48">
        <v>0</v>
      </c>
      <c r="AG79" s="48">
        <v>0.01</v>
      </c>
      <c r="AH79" s="45" t="s">
        <v>760</v>
      </c>
    </row>
    <row r="80" spans="1:34" x14ac:dyDescent="0.25">
      <c r="A80" s="1">
        <v>75</v>
      </c>
      <c r="B80" s="37">
        <v>28117760</v>
      </c>
      <c r="C80" s="37" t="s">
        <v>132</v>
      </c>
      <c r="D80" s="37"/>
      <c r="E80" s="43">
        <v>16000</v>
      </c>
      <c r="F80" s="43">
        <v>17500</v>
      </c>
      <c r="G80" s="43">
        <v>18500</v>
      </c>
      <c r="H80" s="43">
        <v>20000</v>
      </c>
      <c r="I80" s="37"/>
      <c r="J80" s="48">
        <v>0</v>
      </c>
      <c r="K80" s="48">
        <v>0</v>
      </c>
      <c r="L80" s="48">
        <v>0</v>
      </c>
      <c r="M80" s="48">
        <v>0.1</v>
      </c>
      <c r="N80" s="48">
        <v>0</v>
      </c>
      <c r="O80" s="48">
        <v>0</v>
      </c>
      <c r="P80" s="48">
        <v>0</v>
      </c>
      <c r="Q80" s="48">
        <v>0.3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0.4</v>
      </c>
      <c r="AE80" s="48">
        <v>0.2</v>
      </c>
      <c r="AF80" s="48">
        <v>0</v>
      </c>
      <c r="AG80" s="48">
        <v>0</v>
      </c>
      <c r="AH80" s="45" t="s">
        <v>760</v>
      </c>
    </row>
    <row r="81" spans="1:34" x14ac:dyDescent="0.25">
      <c r="A81" s="1">
        <v>76</v>
      </c>
      <c r="B81" s="32">
        <v>5925142</v>
      </c>
      <c r="C81" s="32" t="s">
        <v>133</v>
      </c>
      <c r="D81" s="32"/>
      <c r="E81" s="44">
        <v>0</v>
      </c>
      <c r="F81" s="44">
        <v>8000</v>
      </c>
      <c r="G81" s="44">
        <v>25000</v>
      </c>
      <c r="H81" s="44">
        <v>40000</v>
      </c>
      <c r="I81" s="32"/>
      <c r="J81" s="48">
        <v>0</v>
      </c>
      <c r="K81" s="48">
        <v>9.9999999999999978E-2</v>
      </c>
      <c r="L81" s="48">
        <v>0</v>
      </c>
      <c r="M81" s="48">
        <v>0</v>
      </c>
      <c r="N81" s="48">
        <v>0</v>
      </c>
      <c r="O81" s="48">
        <v>0.1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0.2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0.6</v>
      </c>
      <c r="AF81" s="48">
        <v>0</v>
      </c>
      <c r="AG81" s="48">
        <v>0</v>
      </c>
      <c r="AH81" s="45" t="s">
        <v>756</v>
      </c>
    </row>
    <row r="82" spans="1:34" x14ac:dyDescent="0.25">
      <c r="A82" s="1">
        <v>77</v>
      </c>
      <c r="B82" s="37">
        <v>25188119</v>
      </c>
      <c r="C82" s="37" t="s">
        <v>134</v>
      </c>
      <c r="D82" s="37"/>
      <c r="E82" s="43">
        <v>16000</v>
      </c>
      <c r="F82" s="43">
        <v>16000</v>
      </c>
      <c r="G82" s="43">
        <v>16000</v>
      </c>
      <c r="H82" s="43">
        <v>16000</v>
      </c>
      <c r="I82" s="37"/>
      <c r="J82" s="48">
        <v>0</v>
      </c>
      <c r="K82" s="48">
        <v>0.63</v>
      </c>
      <c r="L82" s="48">
        <v>7.0000000000000007E-2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0.12</v>
      </c>
      <c r="X82" s="48">
        <v>0</v>
      </c>
      <c r="Y82" s="48">
        <v>0</v>
      </c>
      <c r="Z82" s="48">
        <v>0</v>
      </c>
      <c r="AA82" s="48">
        <v>0.18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5" t="s">
        <v>760</v>
      </c>
    </row>
    <row r="83" spans="1:34" x14ac:dyDescent="0.25">
      <c r="A83" s="1">
        <v>78</v>
      </c>
      <c r="B83" s="32">
        <v>28852664</v>
      </c>
      <c r="C83" s="32" t="s">
        <v>135</v>
      </c>
      <c r="D83" s="32"/>
      <c r="E83" s="44">
        <v>15300</v>
      </c>
      <c r="F83" s="44">
        <v>15800</v>
      </c>
      <c r="G83" s="44">
        <v>16200</v>
      </c>
      <c r="H83" s="44">
        <v>16300</v>
      </c>
      <c r="I83" s="32"/>
      <c r="J83" s="48">
        <v>0.8</v>
      </c>
      <c r="K83" s="48">
        <v>0</v>
      </c>
      <c r="L83" s="48">
        <v>0</v>
      </c>
      <c r="M83" s="48">
        <v>0</v>
      </c>
      <c r="N83" s="48">
        <v>0.05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0.05</v>
      </c>
      <c r="AA83" s="48">
        <v>0</v>
      </c>
      <c r="AB83" s="48">
        <v>0</v>
      </c>
      <c r="AC83" s="48">
        <v>0</v>
      </c>
      <c r="AD83" s="48">
        <v>0.1</v>
      </c>
      <c r="AE83" s="48">
        <v>0</v>
      </c>
      <c r="AF83" s="48">
        <v>0</v>
      </c>
      <c r="AG83" s="48">
        <v>0</v>
      </c>
      <c r="AH83" s="45" t="s">
        <v>760</v>
      </c>
    </row>
    <row r="84" spans="1:34" x14ac:dyDescent="0.25">
      <c r="A84" s="1">
        <v>79</v>
      </c>
      <c r="B84" s="37">
        <v>16601394</v>
      </c>
      <c r="C84" s="37" t="s">
        <v>136</v>
      </c>
      <c r="D84" s="37"/>
      <c r="E84" s="43">
        <v>15000</v>
      </c>
      <c r="F84" s="43">
        <v>16000</v>
      </c>
      <c r="G84" s="43">
        <v>16000</v>
      </c>
      <c r="H84" s="43">
        <v>16000</v>
      </c>
      <c r="I84" s="37"/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0.1</v>
      </c>
      <c r="T84" s="48">
        <v>0</v>
      </c>
      <c r="U84" s="48">
        <v>0</v>
      </c>
      <c r="V84" s="48">
        <v>0</v>
      </c>
      <c r="W84" s="48">
        <v>0.7</v>
      </c>
      <c r="X84" s="48">
        <v>0</v>
      </c>
      <c r="Y84" s="48">
        <v>0</v>
      </c>
      <c r="Z84" s="48">
        <v>0</v>
      </c>
      <c r="AA84" s="48">
        <v>0.2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  <c r="AG84" s="48">
        <v>0</v>
      </c>
      <c r="AH84" s="45" t="s">
        <v>760</v>
      </c>
    </row>
    <row r="85" spans="1:34" x14ac:dyDescent="0.25">
      <c r="A85" s="1">
        <v>80</v>
      </c>
      <c r="B85" s="32">
        <v>25013769</v>
      </c>
      <c r="C85" s="32" t="s">
        <v>137</v>
      </c>
      <c r="D85" s="32"/>
      <c r="E85" s="44">
        <v>7000</v>
      </c>
      <c r="F85" s="44">
        <v>19000</v>
      </c>
      <c r="G85" s="44">
        <v>20000</v>
      </c>
      <c r="H85" s="44">
        <v>20000</v>
      </c>
      <c r="I85" s="32"/>
      <c r="J85" s="48">
        <v>0.13</v>
      </c>
      <c r="K85" s="48">
        <v>0.28999999999999992</v>
      </c>
      <c r="L85" s="48">
        <v>0</v>
      </c>
      <c r="M85" s="48">
        <v>0.16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7.0000000000000007E-2</v>
      </c>
      <c r="W85" s="48">
        <v>7.0000000000000007E-2</v>
      </c>
      <c r="X85" s="48">
        <v>0</v>
      </c>
      <c r="Y85" s="48">
        <v>0</v>
      </c>
      <c r="Z85" s="48">
        <v>7.0000000000000007E-2</v>
      </c>
      <c r="AA85" s="48">
        <v>7.0000000000000007E-2</v>
      </c>
      <c r="AB85" s="48">
        <v>0</v>
      </c>
      <c r="AC85" s="48">
        <v>0</v>
      </c>
      <c r="AD85" s="48">
        <v>7.0000000000000007E-2</v>
      </c>
      <c r="AE85" s="48">
        <v>7.0000000000000007E-2</v>
      </c>
      <c r="AF85" s="48">
        <v>0</v>
      </c>
      <c r="AG85" s="48">
        <v>0</v>
      </c>
      <c r="AH85" s="45" t="s">
        <v>760</v>
      </c>
    </row>
    <row r="86" spans="1:34" x14ac:dyDescent="0.25">
      <c r="A86" s="1">
        <v>81</v>
      </c>
      <c r="B86" s="37">
        <v>25229001</v>
      </c>
      <c r="C86" s="37" t="s">
        <v>138</v>
      </c>
      <c r="D86" s="37"/>
      <c r="E86" s="43">
        <v>14400</v>
      </c>
      <c r="F86" s="43">
        <v>14500</v>
      </c>
      <c r="G86" s="43">
        <v>14500</v>
      </c>
      <c r="H86" s="43">
        <v>14500</v>
      </c>
      <c r="I86" s="37"/>
      <c r="J86" s="48">
        <v>0</v>
      </c>
      <c r="K86" s="48">
        <v>9.9999999999999978E-2</v>
      </c>
      <c r="L86" s="48">
        <v>0</v>
      </c>
      <c r="M86" s="48">
        <v>0.8</v>
      </c>
      <c r="N86" s="48">
        <v>0</v>
      </c>
      <c r="O86" s="48">
        <v>0</v>
      </c>
      <c r="P86" s="48">
        <v>0</v>
      </c>
      <c r="Q86" s="48">
        <v>0.1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5" t="s">
        <v>760</v>
      </c>
    </row>
    <row r="87" spans="1:34" x14ac:dyDescent="0.25">
      <c r="A87" s="1">
        <v>82</v>
      </c>
      <c r="B87" s="32">
        <v>4940636</v>
      </c>
      <c r="C87" s="32" t="s">
        <v>139</v>
      </c>
      <c r="D87" s="32"/>
      <c r="E87" s="44">
        <v>13000</v>
      </c>
      <c r="F87" s="44">
        <v>15000</v>
      </c>
      <c r="G87" s="44">
        <v>15000</v>
      </c>
      <c r="H87" s="44">
        <v>16000</v>
      </c>
      <c r="I87" s="32"/>
      <c r="J87" s="48">
        <v>0.1</v>
      </c>
      <c r="K87" s="48">
        <v>4.9999999999999933E-2</v>
      </c>
      <c r="L87" s="48">
        <v>0</v>
      </c>
      <c r="M87" s="48">
        <v>0</v>
      </c>
      <c r="N87" s="48">
        <v>0.02</v>
      </c>
      <c r="O87" s="48">
        <v>0.03</v>
      </c>
      <c r="P87" s="48">
        <v>0</v>
      </c>
      <c r="Q87" s="48">
        <v>0</v>
      </c>
      <c r="R87" s="48">
        <v>0.27</v>
      </c>
      <c r="S87" s="48">
        <v>0.1</v>
      </c>
      <c r="T87" s="48">
        <v>0</v>
      </c>
      <c r="U87" s="48">
        <v>0</v>
      </c>
      <c r="V87" s="48">
        <v>0.02</v>
      </c>
      <c r="W87" s="48">
        <v>0.08</v>
      </c>
      <c r="X87" s="48">
        <v>0.05</v>
      </c>
      <c r="Y87" s="48">
        <v>0</v>
      </c>
      <c r="Z87" s="48">
        <v>0.1</v>
      </c>
      <c r="AA87" s="48">
        <v>0.15</v>
      </c>
      <c r="AB87" s="48">
        <v>0</v>
      </c>
      <c r="AC87" s="48">
        <v>0</v>
      </c>
      <c r="AD87" s="48">
        <v>0.02</v>
      </c>
      <c r="AE87" s="48">
        <v>0.01</v>
      </c>
      <c r="AF87" s="48">
        <v>0</v>
      </c>
      <c r="AG87" s="48">
        <v>0</v>
      </c>
      <c r="AH87" s="45" t="s">
        <v>760</v>
      </c>
    </row>
    <row r="88" spans="1:34" x14ac:dyDescent="0.25">
      <c r="A88" s="1">
        <v>83</v>
      </c>
      <c r="B88" s="37">
        <v>27606953</v>
      </c>
      <c r="C88" s="37" t="s">
        <v>140</v>
      </c>
      <c r="D88" s="37"/>
      <c r="E88" s="43">
        <v>13570.254000000001</v>
      </c>
      <c r="F88" s="43">
        <v>13647.137000000001</v>
      </c>
      <c r="G88" s="43">
        <v>14992.443000000001</v>
      </c>
      <c r="H88" s="43">
        <v>15391.17942857143</v>
      </c>
      <c r="I88" s="37"/>
      <c r="J88" s="48">
        <v>0.08</v>
      </c>
      <c r="K88" s="48">
        <v>0.55000000000000004</v>
      </c>
      <c r="L88" s="48">
        <v>0</v>
      </c>
      <c r="M88" s="48">
        <v>0</v>
      </c>
      <c r="N88" s="48">
        <v>0.03</v>
      </c>
      <c r="O88" s="48">
        <v>0.33</v>
      </c>
      <c r="P88" s="48">
        <v>0</v>
      </c>
      <c r="Q88" s="48">
        <v>0</v>
      </c>
      <c r="R88" s="48">
        <v>0</v>
      </c>
      <c r="S88" s="48">
        <v>0.01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5" t="s">
        <v>760</v>
      </c>
    </row>
    <row r="89" spans="1:34" x14ac:dyDescent="0.25">
      <c r="A89" s="1">
        <v>84</v>
      </c>
      <c r="B89" s="32">
        <v>1453718</v>
      </c>
      <c r="C89" s="32" t="s">
        <v>141</v>
      </c>
      <c r="D89" s="32"/>
      <c r="E89" s="44">
        <v>14000</v>
      </c>
      <c r="F89" s="44">
        <v>14000</v>
      </c>
      <c r="G89" s="44">
        <v>14000</v>
      </c>
      <c r="H89" s="44">
        <v>14000</v>
      </c>
      <c r="I89" s="32"/>
      <c r="J89" s="48">
        <v>0.1</v>
      </c>
      <c r="K89" s="48">
        <v>0.85</v>
      </c>
      <c r="L89" s="48">
        <v>0</v>
      </c>
      <c r="M89" s="48">
        <v>0</v>
      </c>
      <c r="N89" s="48">
        <v>0</v>
      </c>
      <c r="O89" s="48">
        <v>0.05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5" t="s">
        <v>760</v>
      </c>
    </row>
    <row r="90" spans="1:34" x14ac:dyDescent="0.25">
      <c r="A90" s="1">
        <v>85</v>
      </c>
      <c r="B90" s="37">
        <v>14612755</v>
      </c>
      <c r="C90" s="37" t="s">
        <v>142</v>
      </c>
      <c r="D90" s="37"/>
      <c r="E90" s="43">
        <v>14050</v>
      </c>
      <c r="F90" s="43">
        <v>13800</v>
      </c>
      <c r="G90" s="43">
        <v>14000</v>
      </c>
      <c r="H90" s="43">
        <v>13500</v>
      </c>
      <c r="I90" s="37"/>
      <c r="J90" s="48">
        <v>0.03</v>
      </c>
      <c r="K90" s="48">
        <v>0.95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0.02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  <c r="AG90" s="48">
        <v>0</v>
      </c>
      <c r="AH90" s="45" t="s">
        <v>760</v>
      </c>
    </row>
    <row r="91" spans="1:34" x14ac:dyDescent="0.25">
      <c r="A91" s="1">
        <v>86</v>
      </c>
      <c r="B91" s="32">
        <v>24746371</v>
      </c>
      <c r="C91" s="32" t="s">
        <v>143</v>
      </c>
      <c r="D91" s="32" t="s">
        <v>144</v>
      </c>
      <c r="E91" s="44">
        <v>12000</v>
      </c>
      <c r="F91" s="44">
        <v>15000</v>
      </c>
      <c r="G91" s="44">
        <v>14000</v>
      </c>
      <c r="H91" s="44">
        <v>10000</v>
      </c>
      <c r="I91" s="32"/>
      <c r="J91" s="48">
        <v>0</v>
      </c>
      <c r="K91" s="48">
        <v>1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5" t="s">
        <v>760</v>
      </c>
    </row>
    <row r="92" spans="1:34" x14ac:dyDescent="0.25">
      <c r="A92" s="1">
        <v>87</v>
      </c>
      <c r="B92" s="37">
        <v>26058995</v>
      </c>
      <c r="C92" s="37" t="s">
        <v>145</v>
      </c>
      <c r="D92" s="37"/>
      <c r="E92" s="43">
        <v>13800</v>
      </c>
      <c r="F92" s="43">
        <v>13500</v>
      </c>
      <c r="G92" s="43">
        <v>13000</v>
      </c>
      <c r="H92" s="43">
        <v>13500</v>
      </c>
      <c r="I92" s="37"/>
      <c r="J92" s="48">
        <v>0</v>
      </c>
      <c r="K92" s="48">
        <v>0.19999999999999996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0.2</v>
      </c>
      <c r="X92" s="48">
        <v>0</v>
      </c>
      <c r="Y92" s="48">
        <v>0</v>
      </c>
      <c r="Z92" s="48">
        <v>0</v>
      </c>
      <c r="AA92" s="48">
        <v>0.4</v>
      </c>
      <c r="AB92" s="48">
        <v>0</v>
      </c>
      <c r="AC92" s="48">
        <v>0</v>
      </c>
      <c r="AD92" s="48">
        <v>0</v>
      </c>
      <c r="AE92" s="48">
        <v>0.2</v>
      </c>
      <c r="AF92" s="48">
        <v>0</v>
      </c>
      <c r="AG92" s="48">
        <v>0</v>
      </c>
      <c r="AH92" s="45" t="s">
        <v>760</v>
      </c>
    </row>
    <row r="93" spans="1:34" x14ac:dyDescent="0.25">
      <c r="A93" s="1">
        <v>88</v>
      </c>
      <c r="B93" s="32">
        <v>11314818</v>
      </c>
      <c r="C93" s="32" t="s">
        <v>146</v>
      </c>
      <c r="D93" s="32"/>
      <c r="E93" s="44">
        <v>12000</v>
      </c>
      <c r="F93" s="44">
        <v>13000</v>
      </c>
      <c r="G93" s="44">
        <v>15000</v>
      </c>
      <c r="H93" s="44">
        <v>14000</v>
      </c>
      <c r="I93" s="32"/>
      <c r="J93" s="48">
        <v>0</v>
      </c>
      <c r="K93" s="48">
        <v>0.8</v>
      </c>
      <c r="L93" s="48">
        <v>0</v>
      </c>
      <c r="M93" s="48">
        <v>0</v>
      </c>
      <c r="N93" s="48">
        <v>0</v>
      </c>
      <c r="O93" s="48">
        <v>0.2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  <c r="AG93" s="48">
        <v>0</v>
      </c>
      <c r="AH93" s="45" t="s">
        <v>760</v>
      </c>
    </row>
    <row r="94" spans="1:34" x14ac:dyDescent="0.25">
      <c r="A94" s="1">
        <v>89</v>
      </c>
      <c r="B94" s="37">
        <v>25213768</v>
      </c>
      <c r="C94" s="37" t="s">
        <v>147</v>
      </c>
      <c r="D94" s="37"/>
      <c r="E94" s="43">
        <v>13000</v>
      </c>
      <c r="F94" s="43">
        <v>13000</v>
      </c>
      <c r="G94" s="43">
        <v>13000</v>
      </c>
      <c r="H94" s="43">
        <v>12500</v>
      </c>
      <c r="I94" s="37"/>
      <c r="J94" s="48">
        <v>0</v>
      </c>
      <c r="K94" s="48">
        <v>1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5" t="s">
        <v>760</v>
      </c>
    </row>
    <row r="95" spans="1:34" x14ac:dyDescent="0.25">
      <c r="A95" s="1">
        <v>90</v>
      </c>
      <c r="B95" s="32">
        <v>26078619</v>
      </c>
      <c r="C95" s="32" t="s">
        <v>148</v>
      </c>
      <c r="D95" s="32"/>
      <c r="E95" s="44">
        <v>10000</v>
      </c>
      <c r="F95" s="44">
        <v>12000</v>
      </c>
      <c r="G95" s="44">
        <v>15000</v>
      </c>
      <c r="H95" s="44">
        <v>24000</v>
      </c>
      <c r="I95" s="32"/>
      <c r="J95" s="48">
        <v>0.1</v>
      </c>
      <c r="K95" s="48">
        <v>0</v>
      </c>
      <c r="L95" s="48">
        <v>0</v>
      </c>
      <c r="M95" s="48">
        <v>0.8</v>
      </c>
      <c r="N95" s="48">
        <v>0</v>
      </c>
      <c r="O95" s="48">
        <v>0</v>
      </c>
      <c r="P95" s="48">
        <v>0</v>
      </c>
      <c r="Q95" s="48">
        <v>0.1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  <c r="AG95" s="48">
        <v>0</v>
      </c>
      <c r="AH95" s="45" t="s">
        <v>760</v>
      </c>
    </row>
    <row r="96" spans="1:34" x14ac:dyDescent="0.25">
      <c r="A96" s="1">
        <v>91</v>
      </c>
      <c r="B96" s="37">
        <v>24677914</v>
      </c>
      <c r="C96" s="37" t="s">
        <v>149</v>
      </c>
      <c r="D96" s="37"/>
      <c r="E96" s="43">
        <v>10000</v>
      </c>
      <c r="F96" s="43">
        <v>11500</v>
      </c>
      <c r="G96" s="43">
        <v>15000</v>
      </c>
      <c r="H96" s="43">
        <v>15000</v>
      </c>
      <c r="I96" s="37"/>
      <c r="J96" s="48">
        <v>0</v>
      </c>
      <c r="K96" s="48">
        <v>0</v>
      </c>
      <c r="L96" s="48">
        <v>0.8</v>
      </c>
      <c r="M96" s="48">
        <v>0</v>
      </c>
      <c r="N96" s="48">
        <v>0</v>
      </c>
      <c r="O96" s="48">
        <v>0.2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  <c r="AG96" s="48">
        <v>0</v>
      </c>
      <c r="AH96" s="45" t="s">
        <v>760</v>
      </c>
    </row>
    <row r="97" spans="1:34" x14ac:dyDescent="0.25">
      <c r="A97" s="1">
        <v>92</v>
      </c>
      <c r="B97" s="32">
        <v>25410105</v>
      </c>
      <c r="C97" s="32" t="s">
        <v>150</v>
      </c>
      <c r="D97" s="32"/>
      <c r="E97" s="44">
        <v>12000</v>
      </c>
      <c r="F97" s="44">
        <v>12000</v>
      </c>
      <c r="G97" s="44">
        <v>12000</v>
      </c>
      <c r="H97" s="44">
        <v>10000</v>
      </c>
      <c r="I97" s="32"/>
      <c r="J97" s="48">
        <v>0</v>
      </c>
      <c r="K97" s="48">
        <v>0.8</v>
      </c>
      <c r="L97" s="48">
        <v>0</v>
      </c>
      <c r="M97" s="48">
        <v>0.2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  <c r="AG97" s="48">
        <v>0</v>
      </c>
      <c r="AH97" s="45" t="s">
        <v>760</v>
      </c>
    </row>
    <row r="98" spans="1:34" x14ac:dyDescent="0.25">
      <c r="A98" s="1">
        <v>93</v>
      </c>
      <c r="B98" s="37">
        <v>41922115</v>
      </c>
      <c r="C98" s="37" t="s">
        <v>151</v>
      </c>
      <c r="D98" s="37" t="s">
        <v>152</v>
      </c>
      <c r="E98" s="43">
        <v>12000</v>
      </c>
      <c r="F98" s="43">
        <v>12000</v>
      </c>
      <c r="G98" s="43">
        <v>12000</v>
      </c>
      <c r="H98" s="43">
        <v>12000</v>
      </c>
      <c r="I98" s="37"/>
      <c r="J98" s="48">
        <v>0</v>
      </c>
      <c r="K98" s="48">
        <v>0.5</v>
      </c>
      <c r="L98" s="48">
        <v>0</v>
      </c>
      <c r="M98" s="48">
        <v>0</v>
      </c>
      <c r="N98" s="48">
        <v>0</v>
      </c>
      <c r="O98" s="48">
        <v>0.45</v>
      </c>
      <c r="P98" s="48">
        <v>0</v>
      </c>
      <c r="Q98" s="48">
        <v>0</v>
      </c>
      <c r="R98" s="48">
        <v>0</v>
      </c>
      <c r="S98" s="48">
        <v>0.05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  <c r="AG98" s="48">
        <v>0</v>
      </c>
      <c r="AH98" s="45" t="s">
        <v>760</v>
      </c>
    </row>
    <row r="99" spans="1:34" x14ac:dyDescent="0.25">
      <c r="A99" s="1">
        <v>94</v>
      </c>
      <c r="B99" s="32">
        <v>42838622</v>
      </c>
      <c r="C99" s="32" t="s">
        <v>153</v>
      </c>
      <c r="D99" s="32"/>
      <c r="E99" s="44">
        <v>12000</v>
      </c>
      <c r="F99" s="44">
        <v>12000</v>
      </c>
      <c r="G99" s="44">
        <v>12000</v>
      </c>
      <c r="H99" s="44">
        <v>12000</v>
      </c>
      <c r="I99" s="32"/>
      <c r="J99" s="48">
        <v>0</v>
      </c>
      <c r="K99" s="48">
        <v>0</v>
      </c>
      <c r="L99" s="48">
        <v>0</v>
      </c>
      <c r="M99" s="48">
        <v>0.8</v>
      </c>
      <c r="N99" s="48">
        <v>0</v>
      </c>
      <c r="O99" s="48">
        <v>0</v>
      </c>
      <c r="P99" s="48">
        <v>0</v>
      </c>
      <c r="Q99" s="48">
        <v>0.2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48">
        <v>0</v>
      </c>
      <c r="AH99" s="45" t="s">
        <v>760</v>
      </c>
    </row>
    <row r="100" spans="1:34" x14ac:dyDescent="0.25">
      <c r="A100" s="1">
        <v>95</v>
      </c>
      <c r="B100" s="37">
        <v>28642660</v>
      </c>
      <c r="C100" s="37" t="s">
        <v>154</v>
      </c>
      <c r="D100" s="37"/>
      <c r="E100" s="43">
        <v>12000</v>
      </c>
      <c r="F100" s="43">
        <v>12000</v>
      </c>
      <c r="G100" s="43">
        <v>12000</v>
      </c>
      <c r="H100" s="43">
        <v>12000</v>
      </c>
      <c r="I100" s="37"/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0.3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8">
        <v>0.7</v>
      </c>
      <c r="AF100" s="48">
        <v>0</v>
      </c>
      <c r="AG100" s="48">
        <v>0</v>
      </c>
      <c r="AH100" s="45" t="s">
        <v>760</v>
      </c>
    </row>
    <row r="101" spans="1:34" x14ac:dyDescent="0.25">
      <c r="A101" s="1">
        <v>96</v>
      </c>
      <c r="B101" s="32">
        <v>45023344</v>
      </c>
      <c r="C101" s="32" t="s">
        <v>155</v>
      </c>
      <c r="D101" s="32"/>
      <c r="E101" s="44">
        <v>11257.12</v>
      </c>
      <c r="F101" s="44">
        <v>12874.53</v>
      </c>
      <c r="G101" s="44">
        <v>11867.61</v>
      </c>
      <c r="H101" s="44">
        <v>10500</v>
      </c>
      <c r="I101" s="32"/>
      <c r="J101" s="48">
        <v>0.11</v>
      </c>
      <c r="K101" s="48">
        <v>0.89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  <c r="AB101" s="48">
        <v>0</v>
      </c>
      <c r="AC101" s="48">
        <v>0</v>
      </c>
      <c r="AD101" s="48">
        <v>0</v>
      </c>
      <c r="AE101" s="48">
        <v>0</v>
      </c>
      <c r="AF101" s="48">
        <v>0</v>
      </c>
      <c r="AG101" s="48">
        <v>0</v>
      </c>
      <c r="AH101" s="45" t="s">
        <v>760</v>
      </c>
    </row>
    <row r="102" spans="1:34" x14ac:dyDescent="0.25">
      <c r="A102" s="1">
        <v>97</v>
      </c>
      <c r="B102" s="37">
        <v>5137764</v>
      </c>
      <c r="C102" s="37" t="s">
        <v>156</v>
      </c>
      <c r="D102" s="37"/>
      <c r="E102" s="43">
        <v>0</v>
      </c>
      <c r="F102" s="43">
        <v>0</v>
      </c>
      <c r="G102" s="43">
        <v>11500</v>
      </c>
      <c r="H102" s="43">
        <v>16000</v>
      </c>
      <c r="I102" s="37"/>
      <c r="J102" s="48">
        <v>0.1</v>
      </c>
      <c r="K102" s="48">
        <v>0</v>
      </c>
      <c r="L102" s="48">
        <v>0.5</v>
      </c>
      <c r="M102" s="48">
        <v>0.4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D102" s="48">
        <v>0</v>
      </c>
      <c r="AE102" s="48">
        <v>0</v>
      </c>
      <c r="AF102" s="48">
        <v>0</v>
      </c>
      <c r="AG102" s="48">
        <v>0</v>
      </c>
      <c r="AH102" s="45" t="s">
        <v>760</v>
      </c>
    </row>
    <row r="103" spans="1:34" x14ac:dyDescent="0.25">
      <c r="A103" s="1">
        <v>98</v>
      </c>
      <c r="B103" s="32">
        <v>4669843</v>
      </c>
      <c r="C103" s="32" t="s">
        <v>157</v>
      </c>
      <c r="D103" s="32"/>
      <c r="E103" s="44">
        <v>10852</v>
      </c>
      <c r="F103" s="44">
        <v>11523</v>
      </c>
      <c r="G103" s="44">
        <v>11721</v>
      </c>
      <c r="H103" s="44">
        <v>9500</v>
      </c>
      <c r="I103" s="32"/>
      <c r="J103" s="48">
        <v>0</v>
      </c>
      <c r="K103" s="48">
        <v>0.95</v>
      </c>
      <c r="L103" s="48">
        <v>0</v>
      </c>
      <c r="M103" s="48">
        <v>0</v>
      </c>
      <c r="N103" s="48">
        <v>0.05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5" t="s">
        <v>760</v>
      </c>
    </row>
    <row r="104" spans="1:34" x14ac:dyDescent="0.25">
      <c r="A104" s="1">
        <v>99</v>
      </c>
      <c r="B104" s="37">
        <v>1575040</v>
      </c>
      <c r="C104" s="37" t="s">
        <v>158</v>
      </c>
      <c r="D104" s="37"/>
      <c r="E104" s="43">
        <v>11000</v>
      </c>
      <c r="F104" s="43">
        <v>11800</v>
      </c>
      <c r="G104" s="43">
        <v>11000</v>
      </c>
      <c r="H104" s="43">
        <v>11000</v>
      </c>
      <c r="I104" s="37"/>
      <c r="J104" s="48">
        <v>0.09</v>
      </c>
      <c r="K104" s="48">
        <v>0.89</v>
      </c>
      <c r="L104" s="48">
        <v>0</v>
      </c>
      <c r="M104" s="48">
        <v>0</v>
      </c>
      <c r="N104" s="48">
        <v>0.02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  <c r="AC104" s="48">
        <v>0</v>
      </c>
      <c r="AD104" s="48">
        <v>0</v>
      </c>
      <c r="AE104" s="48">
        <v>0</v>
      </c>
      <c r="AF104" s="48">
        <v>0</v>
      </c>
      <c r="AG104" s="48">
        <v>0</v>
      </c>
      <c r="AH104" s="45" t="s">
        <v>760</v>
      </c>
    </row>
    <row r="105" spans="1:34" x14ac:dyDescent="0.25">
      <c r="A105" s="1">
        <v>100</v>
      </c>
      <c r="B105" s="32">
        <v>26083086</v>
      </c>
      <c r="C105" s="32" t="s">
        <v>159</v>
      </c>
      <c r="D105" s="32" t="s">
        <v>160</v>
      </c>
      <c r="E105" s="44">
        <v>10520</v>
      </c>
      <c r="F105" s="44">
        <v>9860</v>
      </c>
      <c r="G105" s="44">
        <v>12850</v>
      </c>
      <c r="H105" s="44">
        <v>15000</v>
      </c>
      <c r="I105" s="32"/>
      <c r="J105" s="48">
        <v>0</v>
      </c>
      <c r="K105" s="48">
        <v>0.6</v>
      </c>
      <c r="L105" s="48">
        <v>0.1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0.2</v>
      </c>
      <c r="T105" s="48">
        <v>0</v>
      </c>
      <c r="U105" s="48">
        <v>0</v>
      </c>
      <c r="V105" s="48">
        <v>0</v>
      </c>
      <c r="W105" s="48">
        <v>0.1</v>
      </c>
      <c r="X105" s="48">
        <v>0</v>
      </c>
      <c r="Y105" s="48">
        <v>0</v>
      </c>
      <c r="Z105" s="48">
        <v>0</v>
      </c>
      <c r="AA105" s="48">
        <v>0</v>
      </c>
      <c r="AB105" s="48">
        <v>0</v>
      </c>
      <c r="AC105" s="48">
        <v>0</v>
      </c>
      <c r="AD105" s="48">
        <v>0</v>
      </c>
      <c r="AE105" s="48">
        <v>0</v>
      </c>
      <c r="AF105" s="48">
        <v>0</v>
      </c>
      <c r="AG105" s="48">
        <v>0</v>
      </c>
      <c r="AH105" s="45" t="s">
        <v>760</v>
      </c>
    </row>
    <row r="106" spans="1:34" x14ac:dyDescent="0.25">
      <c r="A106" s="1">
        <v>101</v>
      </c>
      <c r="B106" s="37">
        <v>9774840</v>
      </c>
      <c r="C106" s="37" t="s">
        <v>161</v>
      </c>
      <c r="D106" s="37"/>
      <c r="E106" s="43">
        <v>0</v>
      </c>
      <c r="F106" s="43">
        <v>0</v>
      </c>
      <c r="G106" s="43">
        <v>11000</v>
      </c>
      <c r="H106" s="43">
        <v>11000</v>
      </c>
      <c r="I106" s="37"/>
      <c r="J106" s="48">
        <v>0.1</v>
      </c>
      <c r="K106" s="48">
        <v>0.15</v>
      </c>
      <c r="L106" s="48">
        <v>0</v>
      </c>
      <c r="M106" s="48">
        <v>0.7</v>
      </c>
      <c r="N106" s="48">
        <v>0</v>
      </c>
      <c r="O106" s="48">
        <v>0</v>
      </c>
      <c r="P106" s="48">
        <v>0</v>
      </c>
      <c r="Q106" s="48">
        <v>0.05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  <c r="AG106" s="48">
        <v>0</v>
      </c>
      <c r="AH106" s="45" t="s">
        <v>760</v>
      </c>
    </row>
    <row r="107" spans="1:34" x14ac:dyDescent="0.25">
      <c r="A107" s="1">
        <v>102</v>
      </c>
      <c r="B107" s="32">
        <v>62302744</v>
      </c>
      <c r="C107" s="32" t="s">
        <v>162</v>
      </c>
      <c r="D107" s="32"/>
      <c r="E107" s="44">
        <v>9000</v>
      </c>
      <c r="F107" s="44">
        <v>11000</v>
      </c>
      <c r="G107" s="44">
        <v>13000</v>
      </c>
      <c r="H107" s="44">
        <v>13000</v>
      </c>
      <c r="I107" s="32"/>
      <c r="J107" s="48">
        <v>0.2</v>
      </c>
      <c r="K107" s="48">
        <v>0.5</v>
      </c>
      <c r="L107" s="48">
        <v>0</v>
      </c>
      <c r="M107" s="48">
        <v>0.3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5" t="s">
        <v>760</v>
      </c>
    </row>
    <row r="108" spans="1:34" x14ac:dyDescent="0.25">
      <c r="A108" s="1">
        <v>103</v>
      </c>
      <c r="B108" s="37">
        <v>25935348</v>
      </c>
      <c r="C108" s="37" t="s">
        <v>163</v>
      </c>
      <c r="D108" s="37"/>
      <c r="E108" s="43">
        <v>12000</v>
      </c>
      <c r="F108" s="43">
        <v>11000</v>
      </c>
      <c r="G108" s="43">
        <v>10000</v>
      </c>
      <c r="H108" s="43">
        <v>10000</v>
      </c>
      <c r="I108" s="37"/>
      <c r="J108" s="48">
        <v>0.15</v>
      </c>
      <c r="K108" s="48">
        <v>0.85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D108" s="48">
        <v>0</v>
      </c>
      <c r="AE108" s="48">
        <v>0</v>
      </c>
      <c r="AF108" s="48">
        <v>0</v>
      </c>
      <c r="AG108" s="48">
        <v>0</v>
      </c>
      <c r="AH108" s="45" t="s">
        <v>760</v>
      </c>
    </row>
    <row r="109" spans="1:34" x14ac:dyDescent="0.25">
      <c r="A109" s="1">
        <v>104</v>
      </c>
      <c r="B109" s="32">
        <v>26251108</v>
      </c>
      <c r="C109" s="32" t="s">
        <v>164</v>
      </c>
      <c r="D109" s="32"/>
      <c r="E109" s="44">
        <v>11000</v>
      </c>
      <c r="F109" s="44">
        <v>11000</v>
      </c>
      <c r="G109" s="44">
        <v>11000</v>
      </c>
      <c r="H109" s="44">
        <v>11000</v>
      </c>
      <c r="I109" s="32"/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  <c r="Z109" s="48">
        <v>0.95</v>
      </c>
      <c r="AA109" s="48">
        <v>0.05</v>
      </c>
      <c r="AB109" s="48">
        <v>0</v>
      </c>
      <c r="AC109" s="48">
        <v>0</v>
      </c>
      <c r="AD109" s="48">
        <v>0</v>
      </c>
      <c r="AE109" s="48">
        <v>0</v>
      </c>
      <c r="AF109" s="48">
        <v>0</v>
      </c>
      <c r="AG109" s="48">
        <v>0</v>
      </c>
      <c r="AH109" s="45" t="s">
        <v>760</v>
      </c>
    </row>
    <row r="110" spans="1:34" x14ac:dyDescent="0.25">
      <c r="A110" s="1">
        <v>105</v>
      </c>
      <c r="B110" s="37">
        <v>15334856</v>
      </c>
      <c r="C110" s="37" t="s">
        <v>165</v>
      </c>
      <c r="D110" s="37"/>
      <c r="E110" s="43">
        <v>10500</v>
      </c>
      <c r="F110" s="43">
        <v>10380</v>
      </c>
      <c r="G110" s="43">
        <v>10320</v>
      </c>
      <c r="H110" s="43">
        <v>10320</v>
      </c>
      <c r="I110" s="37"/>
      <c r="J110" s="48">
        <v>0.3</v>
      </c>
      <c r="K110" s="48">
        <v>0.21999999999999986</v>
      </c>
      <c r="L110" s="48">
        <v>0.05</v>
      </c>
      <c r="M110" s="48">
        <v>0.05</v>
      </c>
      <c r="N110" s="48">
        <v>0.05</v>
      </c>
      <c r="O110" s="48">
        <v>0.05</v>
      </c>
      <c r="P110" s="48">
        <v>0</v>
      </c>
      <c r="Q110" s="48">
        <v>0</v>
      </c>
      <c r="R110" s="48">
        <v>0</v>
      </c>
      <c r="S110" s="48">
        <v>0</v>
      </c>
      <c r="T110" s="48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  <c r="Z110" s="48">
        <v>0.15</v>
      </c>
      <c r="AA110" s="48">
        <v>0.1</v>
      </c>
      <c r="AB110" s="48">
        <v>0.02</v>
      </c>
      <c r="AC110" s="48">
        <v>0.01</v>
      </c>
      <c r="AD110" s="48">
        <v>0</v>
      </c>
      <c r="AE110" s="48">
        <v>0</v>
      </c>
      <c r="AF110" s="48">
        <v>0</v>
      </c>
      <c r="AG110" s="48">
        <v>0</v>
      </c>
      <c r="AH110" s="45" t="s">
        <v>760</v>
      </c>
    </row>
    <row r="111" spans="1:34" x14ac:dyDescent="0.25">
      <c r="A111" s="1">
        <v>106</v>
      </c>
      <c r="B111" s="32">
        <v>63609541</v>
      </c>
      <c r="C111" s="32" t="s">
        <v>166</v>
      </c>
      <c r="D111" s="32"/>
      <c r="E111" s="44">
        <v>11000</v>
      </c>
      <c r="F111" s="44">
        <v>10000</v>
      </c>
      <c r="G111" s="44">
        <v>10000</v>
      </c>
      <c r="H111" s="44">
        <v>10000</v>
      </c>
      <c r="I111" s="32"/>
      <c r="J111" s="48">
        <v>0</v>
      </c>
      <c r="K111" s="48">
        <v>0.85</v>
      </c>
      <c r="L111" s="48">
        <v>0.15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D111" s="48">
        <v>0</v>
      </c>
      <c r="AE111" s="48">
        <v>0</v>
      </c>
      <c r="AF111" s="48">
        <v>0</v>
      </c>
      <c r="AG111" s="48">
        <v>0</v>
      </c>
      <c r="AH111" s="45" t="s">
        <v>759</v>
      </c>
    </row>
    <row r="112" spans="1:34" x14ac:dyDescent="0.25">
      <c r="A112" s="1">
        <v>107</v>
      </c>
      <c r="B112" s="37">
        <v>47718951</v>
      </c>
      <c r="C112" s="37" t="s">
        <v>112</v>
      </c>
      <c r="D112" s="37" t="s">
        <v>167</v>
      </c>
      <c r="E112" s="43">
        <v>9500</v>
      </c>
      <c r="F112" s="43">
        <v>10500</v>
      </c>
      <c r="G112" s="43">
        <v>10000</v>
      </c>
      <c r="H112" s="43">
        <v>10000</v>
      </c>
      <c r="I112" s="37"/>
      <c r="J112" s="48">
        <v>0</v>
      </c>
      <c r="K112" s="48">
        <v>0.05</v>
      </c>
      <c r="L112" s="48">
        <v>0</v>
      </c>
      <c r="M112" s="48">
        <v>0.82</v>
      </c>
      <c r="N112" s="48">
        <v>0</v>
      </c>
      <c r="O112" s="48">
        <v>0</v>
      </c>
      <c r="P112" s="48">
        <v>0</v>
      </c>
      <c r="Q112" s="48">
        <v>0.1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D112" s="48">
        <v>0</v>
      </c>
      <c r="AE112" s="48">
        <v>0</v>
      </c>
      <c r="AF112" s="48">
        <v>0</v>
      </c>
      <c r="AG112" s="48">
        <v>0.03</v>
      </c>
      <c r="AH112" s="45" t="s">
        <v>760</v>
      </c>
    </row>
    <row r="113" spans="1:34" x14ac:dyDescent="0.25">
      <c r="A113" s="1">
        <v>108</v>
      </c>
      <c r="B113" s="32">
        <v>4627687</v>
      </c>
      <c r="C113" s="32" t="s">
        <v>168</v>
      </c>
      <c r="D113" s="32"/>
      <c r="E113" s="44">
        <v>10000</v>
      </c>
      <c r="F113" s="44">
        <v>10000</v>
      </c>
      <c r="G113" s="44">
        <v>10000</v>
      </c>
      <c r="H113" s="44">
        <v>10000</v>
      </c>
      <c r="I113" s="32"/>
      <c r="J113" s="48">
        <v>0</v>
      </c>
      <c r="K113" s="48">
        <v>1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0</v>
      </c>
      <c r="Y113" s="48">
        <v>0</v>
      </c>
      <c r="Z113" s="48">
        <v>0</v>
      </c>
      <c r="AA113" s="48">
        <v>0</v>
      </c>
      <c r="AB113" s="48">
        <v>0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5" t="s">
        <v>760</v>
      </c>
    </row>
    <row r="114" spans="1:34" x14ac:dyDescent="0.25">
      <c r="A114" s="1">
        <v>109</v>
      </c>
      <c r="B114" s="37">
        <v>11308010</v>
      </c>
      <c r="C114" s="37" t="s">
        <v>169</v>
      </c>
      <c r="D114" s="37"/>
      <c r="E114" s="43">
        <v>10000</v>
      </c>
      <c r="F114" s="43">
        <v>10000</v>
      </c>
      <c r="G114" s="43">
        <v>10000</v>
      </c>
      <c r="H114" s="43">
        <v>10000</v>
      </c>
      <c r="I114" s="37"/>
      <c r="J114" s="48">
        <v>0</v>
      </c>
      <c r="K114" s="48">
        <v>1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5" t="s">
        <v>760</v>
      </c>
    </row>
    <row r="115" spans="1:34" x14ac:dyDescent="0.25">
      <c r="A115" s="1">
        <v>110</v>
      </c>
      <c r="B115" s="32">
        <v>25236202</v>
      </c>
      <c r="C115" s="32" t="s">
        <v>170</v>
      </c>
      <c r="D115" s="32"/>
      <c r="E115" s="44">
        <v>10000</v>
      </c>
      <c r="F115" s="44">
        <v>10000</v>
      </c>
      <c r="G115" s="44">
        <v>10000</v>
      </c>
      <c r="H115" s="44">
        <v>10000</v>
      </c>
      <c r="I115" s="32"/>
      <c r="J115" s="48">
        <v>0</v>
      </c>
      <c r="K115" s="48">
        <v>5.0000000000000044E-2</v>
      </c>
      <c r="L115" s="48">
        <v>0</v>
      </c>
      <c r="M115" s="48">
        <v>0.95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5" t="s">
        <v>760</v>
      </c>
    </row>
    <row r="116" spans="1:34" x14ac:dyDescent="0.25">
      <c r="A116" s="1">
        <v>111</v>
      </c>
      <c r="B116" s="37">
        <v>61679518</v>
      </c>
      <c r="C116" s="37" t="s">
        <v>171</v>
      </c>
      <c r="D116" s="37"/>
      <c r="E116" s="43">
        <v>10000</v>
      </c>
      <c r="F116" s="43">
        <v>10000</v>
      </c>
      <c r="G116" s="43">
        <v>10000</v>
      </c>
      <c r="H116" s="43">
        <v>0</v>
      </c>
      <c r="I116" s="37"/>
      <c r="J116" s="48">
        <v>0</v>
      </c>
      <c r="K116" s="48">
        <v>1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45" t="s">
        <v>760</v>
      </c>
    </row>
    <row r="117" spans="1:34" x14ac:dyDescent="0.25">
      <c r="A117" s="1">
        <v>112</v>
      </c>
      <c r="B117" s="32">
        <v>62954253</v>
      </c>
      <c r="C117" s="32" t="s">
        <v>172</v>
      </c>
      <c r="D117" s="32"/>
      <c r="E117" s="44">
        <v>9000</v>
      </c>
      <c r="F117" s="44">
        <v>10000</v>
      </c>
      <c r="G117" s="44">
        <v>11000</v>
      </c>
      <c r="H117" s="44">
        <v>10000</v>
      </c>
      <c r="I117" s="32"/>
      <c r="J117" s="48">
        <v>0</v>
      </c>
      <c r="K117" s="48">
        <v>0.7</v>
      </c>
      <c r="L117" s="48">
        <v>0</v>
      </c>
      <c r="M117" s="48">
        <v>0.2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0.1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0</v>
      </c>
      <c r="AE117" s="48">
        <v>0</v>
      </c>
      <c r="AF117" s="48">
        <v>0</v>
      </c>
      <c r="AG117" s="48">
        <v>0</v>
      </c>
      <c r="AH117" s="45" t="s">
        <v>760</v>
      </c>
    </row>
    <row r="118" spans="1:34" x14ac:dyDescent="0.25">
      <c r="A118" s="1">
        <v>113</v>
      </c>
      <c r="B118" s="37">
        <v>67290108</v>
      </c>
      <c r="C118" s="37" t="s">
        <v>173</v>
      </c>
      <c r="D118" s="37"/>
      <c r="E118" s="43">
        <v>10000</v>
      </c>
      <c r="F118" s="43">
        <v>10000</v>
      </c>
      <c r="G118" s="43">
        <v>10000</v>
      </c>
      <c r="H118" s="43">
        <v>10000</v>
      </c>
      <c r="I118" s="37"/>
      <c r="J118" s="48">
        <v>0</v>
      </c>
      <c r="K118" s="48">
        <v>0.85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0.15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  <c r="Z118" s="48">
        <v>0</v>
      </c>
      <c r="AA118" s="48">
        <v>0</v>
      </c>
      <c r="AB118" s="48">
        <v>0</v>
      </c>
      <c r="AC118" s="48">
        <v>0</v>
      </c>
      <c r="AD118" s="48">
        <v>0</v>
      </c>
      <c r="AE118" s="48">
        <v>0</v>
      </c>
      <c r="AF118" s="48">
        <v>0</v>
      </c>
      <c r="AG118" s="48">
        <v>0</v>
      </c>
      <c r="AH118" s="45" t="s">
        <v>760</v>
      </c>
    </row>
    <row r="119" spans="1:34" x14ac:dyDescent="0.25">
      <c r="A119" s="1">
        <v>114</v>
      </c>
      <c r="B119" s="32">
        <v>72136570</v>
      </c>
      <c r="C119" s="32" t="s">
        <v>174</v>
      </c>
      <c r="D119" s="32"/>
      <c r="E119" s="44">
        <v>10000</v>
      </c>
      <c r="F119" s="44">
        <v>10000</v>
      </c>
      <c r="G119" s="44">
        <v>10000</v>
      </c>
      <c r="H119" s="44">
        <v>0</v>
      </c>
      <c r="I119" s="32"/>
      <c r="J119" s="48">
        <v>0</v>
      </c>
      <c r="K119" s="48">
        <v>1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8">
        <v>0</v>
      </c>
      <c r="AF119" s="48">
        <v>0</v>
      </c>
      <c r="AG119" s="48">
        <v>0</v>
      </c>
      <c r="AH119" s="45" t="s">
        <v>760</v>
      </c>
    </row>
    <row r="120" spans="1:34" x14ac:dyDescent="0.25">
      <c r="A120" s="1">
        <v>115</v>
      </c>
      <c r="B120" s="37">
        <v>25594753</v>
      </c>
      <c r="C120" s="37" t="s">
        <v>175</v>
      </c>
      <c r="D120" s="37"/>
      <c r="E120" s="43">
        <v>10000</v>
      </c>
      <c r="F120" s="43">
        <v>10000</v>
      </c>
      <c r="G120" s="43">
        <v>10000</v>
      </c>
      <c r="H120" s="43">
        <v>10000</v>
      </c>
      <c r="I120" s="37"/>
      <c r="J120" s="48">
        <v>0</v>
      </c>
      <c r="K120" s="48">
        <v>0.10000000000000009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0.35</v>
      </c>
      <c r="X120" s="48">
        <v>0.1</v>
      </c>
      <c r="Y120" s="48">
        <v>0</v>
      </c>
      <c r="Z120" s="48">
        <v>0</v>
      </c>
      <c r="AA120" s="48">
        <v>0.35</v>
      </c>
      <c r="AB120" s="48">
        <v>0.1</v>
      </c>
      <c r="AC120" s="48">
        <v>0</v>
      </c>
      <c r="AD120" s="48">
        <v>0</v>
      </c>
      <c r="AE120" s="48">
        <v>0</v>
      </c>
      <c r="AF120" s="48">
        <v>0</v>
      </c>
      <c r="AG120" s="48">
        <v>0</v>
      </c>
      <c r="AH120" s="45" t="s">
        <v>760</v>
      </c>
    </row>
    <row r="121" spans="1:34" x14ac:dyDescent="0.25">
      <c r="A121" s="1">
        <v>116</v>
      </c>
      <c r="B121" s="32">
        <v>65363566</v>
      </c>
      <c r="C121" s="32" t="s">
        <v>176</v>
      </c>
      <c r="D121" s="32"/>
      <c r="E121" s="44">
        <v>10000</v>
      </c>
      <c r="F121" s="44">
        <v>10000</v>
      </c>
      <c r="G121" s="44">
        <v>10000</v>
      </c>
      <c r="H121" s="44">
        <v>10000</v>
      </c>
      <c r="I121" s="32"/>
      <c r="J121" s="48">
        <v>0.1</v>
      </c>
      <c r="K121" s="48">
        <v>0.14000000000000001</v>
      </c>
      <c r="L121" s="48">
        <v>0.05</v>
      </c>
      <c r="M121" s="48">
        <v>0.7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0.01</v>
      </c>
      <c r="T121" s="48">
        <v>0</v>
      </c>
      <c r="U121" s="48">
        <v>0</v>
      </c>
      <c r="V121" s="48">
        <v>0</v>
      </c>
      <c r="W121" s="48">
        <v>0</v>
      </c>
      <c r="X121" s="48">
        <v>0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5" t="s">
        <v>760</v>
      </c>
    </row>
    <row r="122" spans="1:34" x14ac:dyDescent="0.25">
      <c r="A122" s="1">
        <v>117</v>
      </c>
      <c r="B122" s="37">
        <v>69105057</v>
      </c>
      <c r="C122" s="37" t="s">
        <v>177</v>
      </c>
      <c r="D122" s="37"/>
      <c r="E122" s="43">
        <v>7609</v>
      </c>
      <c r="F122" s="43">
        <v>12685</v>
      </c>
      <c r="G122" s="43">
        <v>9360</v>
      </c>
      <c r="H122" s="43">
        <v>5500</v>
      </c>
      <c r="I122" s="37"/>
      <c r="J122" s="48">
        <v>0.1</v>
      </c>
      <c r="K122" s="48">
        <v>0.44500000000000001</v>
      </c>
      <c r="L122" s="48">
        <v>0.15</v>
      </c>
      <c r="M122" s="48">
        <v>0.12</v>
      </c>
      <c r="N122" s="48">
        <v>0.01</v>
      </c>
      <c r="O122" s="48">
        <v>0.05</v>
      </c>
      <c r="P122" s="48">
        <v>0.03</v>
      </c>
      <c r="Q122" s="48">
        <v>0.03</v>
      </c>
      <c r="R122" s="48">
        <v>0.01</v>
      </c>
      <c r="S122" s="48">
        <v>0.03</v>
      </c>
      <c r="T122" s="48">
        <v>0.01</v>
      </c>
      <c r="U122" s="48">
        <v>0</v>
      </c>
      <c r="V122" s="48">
        <v>5.0000000000000001E-3</v>
      </c>
      <c r="W122" s="48">
        <v>0</v>
      </c>
      <c r="X122" s="48">
        <v>0.01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8">
        <v>0</v>
      </c>
      <c r="AF122" s="48">
        <v>0</v>
      </c>
      <c r="AG122" s="48">
        <v>0</v>
      </c>
      <c r="AH122" s="45" t="s">
        <v>761</v>
      </c>
    </row>
    <row r="123" spans="1:34" x14ac:dyDescent="0.25">
      <c r="A123" s="1">
        <v>118</v>
      </c>
      <c r="B123" s="32">
        <v>63444135</v>
      </c>
      <c r="C123" s="32" t="s">
        <v>178</v>
      </c>
      <c r="D123" s="32"/>
      <c r="E123" s="44">
        <v>9500</v>
      </c>
      <c r="F123" s="44">
        <v>9500</v>
      </c>
      <c r="G123" s="44">
        <v>10500</v>
      </c>
      <c r="H123" s="44">
        <v>11000</v>
      </c>
      <c r="I123" s="32"/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  <c r="Z123" s="48">
        <v>0.01</v>
      </c>
      <c r="AA123" s="48">
        <v>0.01</v>
      </c>
      <c r="AB123" s="48">
        <v>0</v>
      </c>
      <c r="AC123" s="48">
        <v>0</v>
      </c>
      <c r="AD123" s="48">
        <v>0.6</v>
      </c>
      <c r="AE123" s="48">
        <v>0.38</v>
      </c>
      <c r="AF123" s="48">
        <v>0</v>
      </c>
      <c r="AG123" s="48">
        <v>0</v>
      </c>
      <c r="AH123" s="45" t="s">
        <v>761</v>
      </c>
    </row>
    <row r="124" spans="1:34" x14ac:dyDescent="0.25">
      <c r="A124" s="1">
        <v>119</v>
      </c>
      <c r="B124" s="37">
        <v>15260895</v>
      </c>
      <c r="C124" s="37" t="s">
        <v>179</v>
      </c>
      <c r="D124" s="37"/>
      <c r="E124" s="43">
        <v>9300</v>
      </c>
      <c r="F124" s="43">
        <v>9850</v>
      </c>
      <c r="G124" s="43">
        <v>10000</v>
      </c>
      <c r="H124" s="43">
        <v>0</v>
      </c>
      <c r="I124" s="37"/>
      <c r="J124" s="48">
        <v>0.05</v>
      </c>
      <c r="K124" s="48">
        <v>0.77</v>
      </c>
      <c r="L124" s="48">
        <v>0</v>
      </c>
      <c r="M124" s="48">
        <v>0.1</v>
      </c>
      <c r="N124" s="48">
        <v>0</v>
      </c>
      <c r="O124" s="48">
        <v>0.08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48">
        <v>0</v>
      </c>
      <c r="AH124" s="45" t="s">
        <v>761</v>
      </c>
    </row>
    <row r="125" spans="1:34" x14ac:dyDescent="0.25">
      <c r="A125" s="1">
        <v>120</v>
      </c>
      <c r="B125" s="32">
        <v>28313763</v>
      </c>
      <c r="C125" s="32" t="s">
        <v>180</v>
      </c>
      <c r="D125" s="32"/>
      <c r="E125" s="44">
        <v>8600</v>
      </c>
      <c r="F125" s="44">
        <v>9800</v>
      </c>
      <c r="G125" s="44">
        <v>9700</v>
      </c>
      <c r="H125" s="44">
        <v>9800</v>
      </c>
      <c r="I125" s="32"/>
      <c r="J125" s="48">
        <v>0.05</v>
      </c>
      <c r="K125" s="48">
        <v>0.73</v>
      </c>
      <c r="L125" s="48">
        <v>0.1</v>
      </c>
      <c r="M125" s="48">
        <v>0</v>
      </c>
      <c r="N125" s="48">
        <v>0</v>
      </c>
      <c r="O125" s="48">
        <v>0.05</v>
      </c>
      <c r="P125" s="48">
        <v>0.01</v>
      </c>
      <c r="Q125" s="48">
        <v>0</v>
      </c>
      <c r="R125" s="48">
        <v>0</v>
      </c>
      <c r="S125" s="48">
        <v>0.05</v>
      </c>
      <c r="T125" s="48">
        <v>0.01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48">
        <v>0</v>
      </c>
      <c r="AH125" s="45" t="s">
        <v>761</v>
      </c>
    </row>
    <row r="126" spans="1:34" x14ac:dyDescent="0.25">
      <c r="A126" s="1">
        <v>121</v>
      </c>
      <c r="B126" s="37">
        <v>28574630</v>
      </c>
      <c r="C126" s="37" t="s">
        <v>181</v>
      </c>
      <c r="D126" s="37" t="s">
        <v>181</v>
      </c>
      <c r="E126" s="43">
        <v>9120</v>
      </c>
      <c r="F126" s="43">
        <v>9270</v>
      </c>
      <c r="G126" s="43">
        <v>9650</v>
      </c>
      <c r="H126" s="43">
        <v>10200</v>
      </c>
      <c r="I126" s="37"/>
      <c r="J126" s="48">
        <v>0</v>
      </c>
      <c r="K126" s="48">
        <v>0</v>
      </c>
      <c r="L126" s="48">
        <v>0</v>
      </c>
      <c r="M126" s="48">
        <v>0.7</v>
      </c>
      <c r="N126" s="48">
        <v>0</v>
      </c>
      <c r="O126" s="48">
        <v>0</v>
      </c>
      <c r="P126" s="48">
        <v>0</v>
      </c>
      <c r="Q126" s="48">
        <v>0.1</v>
      </c>
      <c r="R126" s="48">
        <v>0</v>
      </c>
      <c r="S126" s="48">
        <v>0</v>
      </c>
      <c r="T126" s="48">
        <v>0</v>
      </c>
      <c r="U126" s="48">
        <v>0.2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8">
        <v>0</v>
      </c>
      <c r="AF126" s="48">
        <v>0</v>
      </c>
      <c r="AG126" s="48">
        <v>0</v>
      </c>
      <c r="AH126" s="45" t="s">
        <v>761</v>
      </c>
    </row>
    <row r="127" spans="1:34" x14ac:dyDescent="0.25">
      <c r="A127" s="1">
        <v>122</v>
      </c>
      <c r="B127" s="32">
        <v>27839958</v>
      </c>
      <c r="C127" s="32" t="s">
        <v>182</v>
      </c>
      <c r="D127" s="32"/>
      <c r="E127" s="44">
        <v>8000</v>
      </c>
      <c r="F127" s="44">
        <v>10000</v>
      </c>
      <c r="G127" s="44">
        <v>10000</v>
      </c>
      <c r="H127" s="44">
        <v>10000</v>
      </c>
      <c r="I127" s="32"/>
      <c r="J127" s="48">
        <v>0</v>
      </c>
      <c r="K127" s="48">
        <v>1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8">
        <v>0</v>
      </c>
      <c r="AF127" s="48">
        <v>0</v>
      </c>
      <c r="AG127" s="48">
        <v>0</v>
      </c>
      <c r="AH127" s="45" t="s">
        <v>761</v>
      </c>
    </row>
    <row r="128" spans="1:34" x14ac:dyDescent="0.25">
      <c r="A128" s="1">
        <v>123</v>
      </c>
      <c r="B128" s="37">
        <v>27266923</v>
      </c>
      <c r="C128" s="37" t="s">
        <v>183</v>
      </c>
      <c r="D128" s="37"/>
      <c r="E128" s="43">
        <v>5100</v>
      </c>
      <c r="F128" s="43">
        <v>11000</v>
      </c>
      <c r="G128" s="43">
        <v>11000</v>
      </c>
      <c r="H128" s="43">
        <v>8500</v>
      </c>
      <c r="I128" s="37"/>
      <c r="J128" s="48">
        <v>0.5</v>
      </c>
      <c r="K128" s="48">
        <v>0.19999999999999984</v>
      </c>
      <c r="L128" s="48">
        <v>0</v>
      </c>
      <c r="M128" s="48">
        <v>0</v>
      </c>
      <c r="N128" s="48">
        <v>0.03</v>
      </c>
      <c r="O128" s="48">
        <v>7.0000000000000007E-2</v>
      </c>
      <c r="P128" s="48">
        <v>0</v>
      </c>
      <c r="Q128" s="48">
        <v>0</v>
      </c>
      <c r="R128" s="48">
        <v>0.1</v>
      </c>
      <c r="S128" s="48">
        <v>0.1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48">
        <v>0</v>
      </c>
      <c r="AH128" s="45" t="s">
        <v>761</v>
      </c>
    </row>
    <row r="129" spans="1:34" x14ac:dyDescent="0.25">
      <c r="A129" s="1">
        <v>124</v>
      </c>
      <c r="B129" s="32">
        <v>27809277</v>
      </c>
      <c r="C129" s="32" t="s">
        <v>184</v>
      </c>
      <c r="D129" s="32"/>
      <c r="E129" s="44">
        <v>9980</v>
      </c>
      <c r="F129" s="44">
        <v>8560</v>
      </c>
      <c r="G129" s="44">
        <v>8490</v>
      </c>
      <c r="H129" s="44">
        <v>9800</v>
      </c>
      <c r="I129" s="32"/>
      <c r="J129" s="48">
        <v>0.5</v>
      </c>
      <c r="K129" s="48">
        <v>0.49</v>
      </c>
      <c r="L129" s="48">
        <v>0</v>
      </c>
      <c r="M129" s="48">
        <v>0.01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8">
        <v>0</v>
      </c>
      <c r="AF129" s="48">
        <v>0</v>
      </c>
      <c r="AG129" s="48">
        <v>0</v>
      </c>
      <c r="AH129" s="45" t="s">
        <v>761</v>
      </c>
    </row>
    <row r="130" spans="1:34" x14ac:dyDescent="0.25">
      <c r="A130" s="1">
        <v>125</v>
      </c>
      <c r="B130" s="37">
        <v>28115201</v>
      </c>
      <c r="C130" s="37" t="s">
        <v>185</v>
      </c>
      <c r="D130" s="37"/>
      <c r="E130" s="43">
        <v>8000</v>
      </c>
      <c r="F130" s="43">
        <v>9000</v>
      </c>
      <c r="G130" s="43">
        <v>10000</v>
      </c>
      <c r="H130" s="43">
        <v>10000</v>
      </c>
      <c r="I130" s="37"/>
      <c r="J130" s="48">
        <v>1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45" t="s">
        <v>761</v>
      </c>
    </row>
    <row r="131" spans="1:34" x14ac:dyDescent="0.25">
      <c r="A131" s="1">
        <v>126</v>
      </c>
      <c r="B131" s="32">
        <v>60323752</v>
      </c>
      <c r="C131" s="32" t="s">
        <v>186</v>
      </c>
      <c r="D131" s="32"/>
      <c r="E131" s="44">
        <v>8200</v>
      </c>
      <c r="F131" s="44">
        <v>10300</v>
      </c>
      <c r="G131" s="44">
        <v>8000</v>
      </c>
      <c r="H131" s="44">
        <v>8000</v>
      </c>
      <c r="I131" s="32"/>
      <c r="J131" s="48">
        <v>0.05</v>
      </c>
      <c r="K131" s="48">
        <v>0.38</v>
      </c>
      <c r="L131" s="48">
        <v>0.02</v>
      </c>
      <c r="M131" s="48">
        <v>0.4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0.05</v>
      </c>
      <c r="T131" s="48">
        <v>0</v>
      </c>
      <c r="U131" s="48">
        <v>0</v>
      </c>
      <c r="V131" s="48">
        <v>0</v>
      </c>
      <c r="W131" s="48">
        <v>0.05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0</v>
      </c>
      <c r="AE131" s="48">
        <v>0.05</v>
      </c>
      <c r="AF131" s="48">
        <v>0</v>
      </c>
      <c r="AG131" s="48">
        <v>0</v>
      </c>
      <c r="AH131" s="45" t="s">
        <v>761</v>
      </c>
    </row>
    <row r="132" spans="1:34" x14ac:dyDescent="0.25">
      <c r="A132" s="1">
        <v>127</v>
      </c>
      <c r="B132" s="37">
        <v>26945525</v>
      </c>
      <c r="C132" s="37" t="s">
        <v>187</v>
      </c>
      <c r="D132" s="37"/>
      <c r="E132" s="43">
        <v>7700</v>
      </c>
      <c r="F132" s="43">
        <v>6800</v>
      </c>
      <c r="G132" s="43">
        <v>11970</v>
      </c>
      <c r="H132" s="43">
        <v>12000</v>
      </c>
      <c r="I132" s="37"/>
      <c r="J132" s="48">
        <v>0</v>
      </c>
      <c r="K132" s="48">
        <v>0</v>
      </c>
      <c r="L132" s="48">
        <v>0.02</v>
      </c>
      <c r="M132" s="48">
        <v>0.7</v>
      </c>
      <c r="N132" s="48">
        <v>0</v>
      </c>
      <c r="O132" s="48">
        <v>0</v>
      </c>
      <c r="P132" s="48">
        <v>0</v>
      </c>
      <c r="Q132" s="48">
        <v>0.15</v>
      </c>
      <c r="R132" s="48">
        <v>0</v>
      </c>
      <c r="S132" s="48">
        <v>0</v>
      </c>
      <c r="T132" s="48">
        <v>0</v>
      </c>
      <c r="U132" s="48">
        <v>0.05</v>
      </c>
      <c r="V132" s="48">
        <v>0</v>
      </c>
      <c r="W132" s="48">
        <v>0</v>
      </c>
      <c r="X132" s="48">
        <v>0.05</v>
      </c>
      <c r="Y132" s="48">
        <v>0</v>
      </c>
      <c r="Z132" s="48">
        <v>0</v>
      </c>
      <c r="AA132" s="48">
        <v>0</v>
      </c>
      <c r="AB132" s="48">
        <v>0.03</v>
      </c>
      <c r="AC132" s="48">
        <v>0</v>
      </c>
      <c r="AD132" s="48">
        <v>0</v>
      </c>
      <c r="AE132" s="48">
        <v>0</v>
      </c>
      <c r="AF132" s="48">
        <v>0</v>
      </c>
      <c r="AG132" s="48">
        <v>0</v>
      </c>
      <c r="AH132" s="45" t="s">
        <v>761</v>
      </c>
    </row>
    <row r="133" spans="1:34" x14ac:dyDescent="0.25">
      <c r="A133" s="1">
        <v>128</v>
      </c>
      <c r="B133" s="32">
        <v>27972925</v>
      </c>
      <c r="C133" s="32" t="s">
        <v>188</v>
      </c>
      <c r="D133" s="32"/>
      <c r="E133" s="44">
        <v>8000</v>
      </c>
      <c r="F133" s="44">
        <v>8000</v>
      </c>
      <c r="G133" s="44">
        <v>11000</v>
      </c>
      <c r="H133" s="44">
        <v>12600</v>
      </c>
      <c r="I133" s="32"/>
      <c r="J133" s="48">
        <v>1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8">
        <v>0</v>
      </c>
      <c r="AF133" s="48">
        <v>0</v>
      </c>
      <c r="AG133" s="48">
        <v>0</v>
      </c>
      <c r="AH133" s="45" t="s">
        <v>761</v>
      </c>
    </row>
    <row r="134" spans="1:34" x14ac:dyDescent="0.25">
      <c r="A134" s="1">
        <v>129</v>
      </c>
      <c r="B134" s="37">
        <v>29208882</v>
      </c>
      <c r="C134" s="37" t="s">
        <v>189</v>
      </c>
      <c r="D134" s="37" t="s">
        <v>190</v>
      </c>
      <c r="E134" s="43">
        <v>7400</v>
      </c>
      <c r="F134" s="43">
        <v>8200</v>
      </c>
      <c r="G134" s="43">
        <v>8500</v>
      </c>
      <c r="H134" s="43">
        <v>9000</v>
      </c>
      <c r="I134" s="37"/>
      <c r="J134" s="48">
        <v>0.2</v>
      </c>
      <c r="K134" s="48">
        <v>0.19999999999999996</v>
      </c>
      <c r="L134" s="48">
        <v>0.1</v>
      </c>
      <c r="M134" s="48">
        <v>0.4</v>
      </c>
      <c r="N134" s="48">
        <v>0.05</v>
      </c>
      <c r="O134" s="48">
        <v>0</v>
      </c>
      <c r="P134" s="48">
        <v>0</v>
      </c>
      <c r="Q134" s="48">
        <v>0</v>
      </c>
      <c r="R134" s="48">
        <v>0.05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  <c r="Z134" s="48">
        <v>0</v>
      </c>
      <c r="AA134" s="48">
        <v>0</v>
      </c>
      <c r="AB134" s="48">
        <v>0</v>
      </c>
      <c r="AC134" s="48">
        <v>0</v>
      </c>
      <c r="AD134" s="48">
        <v>0</v>
      </c>
      <c r="AE134" s="48">
        <v>0</v>
      </c>
      <c r="AF134" s="48">
        <v>0</v>
      </c>
      <c r="AG134" s="48">
        <v>0</v>
      </c>
      <c r="AH134" s="45" t="s">
        <v>761</v>
      </c>
    </row>
    <row r="135" spans="1:34" x14ac:dyDescent="0.25">
      <c r="A135" s="1">
        <v>130</v>
      </c>
      <c r="B135" s="32">
        <v>25586670</v>
      </c>
      <c r="C135" s="32" t="s">
        <v>191</v>
      </c>
      <c r="D135" s="32"/>
      <c r="E135" s="44">
        <v>7900</v>
      </c>
      <c r="F135" s="44">
        <v>8050</v>
      </c>
      <c r="G135" s="44">
        <v>8100</v>
      </c>
      <c r="H135" s="44">
        <v>7980</v>
      </c>
      <c r="I135" s="32"/>
      <c r="J135" s="48">
        <v>0.1</v>
      </c>
      <c r="K135" s="48">
        <v>0.55000000000000004</v>
      </c>
      <c r="L135" s="48">
        <v>0</v>
      </c>
      <c r="M135" s="48">
        <v>0.05</v>
      </c>
      <c r="N135" s="48">
        <v>0</v>
      </c>
      <c r="O135" s="48">
        <v>0.1</v>
      </c>
      <c r="P135" s="48">
        <v>0</v>
      </c>
      <c r="Q135" s="48">
        <v>0</v>
      </c>
      <c r="R135" s="48">
        <v>0</v>
      </c>
      <c r="S135" s="48">
        <v>0.1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0.1</v>
      </c>
      <c r="AB135" s="48">
        <v>0</v>
      </c>
      <c r="AC135" s="48">
        <v>0</v>
      </c>
      <c r="AD135" s="48">
        <v>0</v>
      </c>
      <c r="AE135" s="48">
        <v>0</v>
      </c>
      <c r="AF135" s="48">
        <v>0</v>
      </c>
      <c r="AG135" s="48">
        <v>0</v>
      </c>
      <c r="AH135" s="45" t="s">
        <v>761</v>
      </c>
    </row>
    <row r="136" spans="1:34" x14ac:dyDescent="0.25">
      <c r="A136" s="1">
        <v>131</v>
      </c>
      <c r="B136" s="37">
        <v>25218506</v>
      </c>
      <c r="C136" s="37" t="s">
        <v>192</v>
      </c>
      <c r="D136" s="37"/>
      <c r="E136" s="43">
        <v>8000</v>
      </c>
      <c r="F136" s="43">
        <v>8000</v>
      </c>
      <c r="G136" s="43">
        <v>8000</v>
      </c>
      <c r="H136" s="43">
        <v>8000</v>
      </c>
      <c r="I136" s="37"/>
      <c r="J136" s="48">
        <v>0.6</v>
      </c>
      <c r="K136" s="48">
        <v>0.19999999999999996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0.2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D136" s="48">
        <v>0</v>
      </c>
      <c r="AE136" s="48">
        <v>0</v>
      </c>
      <c r="AF136" s="48">
        <v>0</v>
      </c>
      <c r="AG136" s="48">
        <v>0</v>
      </c>
      <c r="AH136" s="45" t="s">
        <v>759</v>
      </c>
    </row>
    <row r="137" spans="1:34" x14ac:dyDescent="0.25">
      <c r="A137" s="1">
        <v>132</v>
      </c>
      <c r="B137" s="32">
        <v>28114710</v>
      </c>
      <c r="C137" s="32" t="s">
        <v>193</v>
      </c>
      <c r="D137" s="32"/>
      <c r="E137" s="44">
        <v>7500</v>
      </c>
      <c r="F137" s="44">
        <v>8500</v>
      </c>
      <c r="G137" s="44">
        <v>8000</v>
      </c>
      <c r="H137" s="44">
        <v>8000</v>
      </c>
      <c r="I137" s="32"/>
      <c r="J137" s="48">
        <v>0</v>
      </c>
      <c r="K137" s="48">
        <v>0.8</v>
      </c>
      <c r="L137" s="48">
        <v>0</v>
      </c>
      <c r="M137" s="48">
        <v>0</v>
      </c>
      <c r="N137" s="48">
        <v>0</v>
      </c>
      <c r="O137" s="48">
        <v>0.2</v>
      </c>
      <c r="P137" s="48">
        <v>0</v>
      </c>
      <c r="Q137" s="48">
        <v>0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  <c r="Z137" s="48">
        <v>0</v>
      </c>
      <c r="AA137" s="48">
        <v>0</v>
      </c>
      <c r="AB137" s="48">
        <v>0</v>
      </c>
      <c r="AC137" s="48">
        <v>0</v>
      </c>
      <c r="AD137" s="48">
        <v>0</v>
      </c>
      <c r="AE137" s="48">
        <v>0</v>
      </c>
      <c r="AF137" s="48">
        <v>0</v>
      </c>
      <c r="AG137" s="48">
        <v>0</v>
      </c>
      <c r="AH137" s="45" t="s">
        <v>761</v>
      </c>
    </row>
    <row r="138" spans="1:34" x14ac:dyDescent="0.25">
      <c r="A138" s="1">
        <v>133</v>
      </c>
      <c r="B138" s="37">
        <v>63493594</v>
      </c>
      <c r="C138" s="37" t="s">
        <v>194</v>
      </c>
      <c r="D138" s="37"/>
      <c r="E138" s="43">
        <v>7500</v>
      </c>
      <c r="F138" s="43">
        <v>9000</v>
      </c>
      <c r="G138" s="43">
        <v>7500</v>
      </c>
      <c r="H138" s="43">
        <v>7500</v>
      </c>
      <c r="I138" s="37"/>
      <c r="J138" s="48">
        <v>0</v>
      </c>
      <c r="K138" s="48">
        <v>0</v>
      </c>
      <c r="L138" s="48">
        <v>0.1</v>
      </c>
      <c r="M138" s="48">
        <v>0.4</v>
      </c>
      <c r="N138" s="48">
        <v>0</v>
      </c>
      <c r="O138" s="48">
        <v>0</v>
      </c>
      <c r="P138" s="48">
        <v>0</v>
      </c>
      <c r="Q138" s="48">
        <v>0.5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D138" s="48">
        <v>0</v>
      </c>
      <c r="AE138" s="48">
        <v>0</v>
      </c>
      <c r="AF138" s="48">
        <v>0</v>
      </c>
      <c r="AG138" s="48">
        <v>0</v>
      </c>
      <c r="AH138" s="45" t="s">
        <v>761</v>
      </c>
    </row>
    <row r="139" spans="1:34" x14ac:dyDescent="0.25">
      <c r="A139" s="1">
        <v>134</v>
      </c>
      <c r="B139" s="32">
        <v>25816977</v>
      </c>
      <c r="C139" s="32" t="s">
        <v>195</v>
      </c>
      <c r="D139" s="32"/>
      <c r="E139" s="44">
        <v>7650</v>
      </c>
      <c r="F139" s="44">
        <v>8750</v>
      </c>
      <c r="G139" s="44">
        <v>7600</v>
      </c>
      <c r="H139" s="44">
        <v>11000</v>
      </c>
      <c r="I139" s="32"/>
      <c r="J139" s="48">
        <v>0</v>
      </c>
      <c r="K139" s="48">
        <v>1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48">
        <v>0</v>
      </c>
      <c r="AH139" s="45" t="s">
        <v>761</v>
      </c>
    </row>
    <row r="140" spans="1:34" x14ac:dyDescent="0.25">
      <c r="A140" s="1">
        <v>135</v>
      </c>
      <c r="B140" s="37">
        <v>15054055</v>
      </c>
      <c r="C140" s="37" t="s">
        <v>196</v>
      </c>
      <c r="D140" s="37"/>
      <c r="E140" s="43">
        <v>7800</v>
      </c>
      <c r="F140" s="43">
        <v>7600</v>
      </c>
      <c r="G140" s="43">
        <v>8500</v>
      </c>
      <c r="H140" s="43">
        <v>8800</v>
      </c>
      <c r="I140" s="37"/>
      <c r="J140" s="48">
        <v>0.9</v>
      </c>
      <c r="K140" s="48">
        <v>0</v>
      </c>
      <c r="L140" s="48">
        <v>0</v>
      </c>
      <c r="M140" s="48">
        <v>0</v>
      </c>
      <c r="N140" s="48">
        <v>0.05</v>
      </c>
      <c r="O140" s="48">
        <v>0</v>
      </c>
      <c r="P140" s="48">
        <v>0</v>
      </c>
      <c r="Q140" s="48">
        <v>0</v>
      </c>
      <c r="R140" s="48">
        <v>0.05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48">
        <v>0</v>
      </c>
      <c r="AH140" s="45" t="s">
        <v>761</v>
      </c>
    </row>
    <row r="141" spans="1:34" x14ac:dyDescent="0.25">
      <c r="A141" s="1">
        <v>136</v>
      </c>
      <c r="B141" s="32">
        <v>49815415</v>
      </c>
      <c r="C141" s="32" t="s">
        <v>197</v>
      </c>
      <c r="D141" s="32"/>
      <c r="E141" s="44">
        <v>7800</v>
      </c>
      <c r="F141" s="44">
        <v>7500</v>
      </c>
      <c r="G141" s="44">
        <v>8200</v>
      </c>
      <c r="H141" s="44">
        <v>8300</v>
      </c>
      <c r="I141" s="32"/>
      <c r="J141" s="48">
        <v>0.8</v>
      </c>
      <c r="K141" s="48">
        <v>0</v>
      </c>
      <c r="L141" s="48">
        <v>0</v>
      </c>
      <c r="M141" s="48">
        <v>0</v>
      </c>
      <c r="N141" s="48">
        <v>0.1</v>
      </c>
      <c r="O141" s="48">
        <v>0</v>
      </c>
      <c r="P141" s="48">
        <v>0</v>
      </c>
      <c r="Q141" s="48">
        <v>0</v>
      </c>
      <c r="R141" s="48">
        <v>0.08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0</v>
      </c>
      <c r="AC141" s="48">
        <v>0</v>
      </c>
      <c r="AD141" s="48">
        <v>0.02</v>
      </c>
      <c r="AE141" s="48">
        <v>0</v>
      </c>
      <c r="AF141" s="48">
        <v>0</v>
      </c>
      <c r="AG141" s="48">
        <v>0</v>
      </c>
      <c r="AH141" s="45" t="s">
        <v>761</v>
      </c>
    </row>
    <row r="142" spans="1:34" x14ac:dyDescent="0.25">
      <c r="A142" s="1">
        <v>137</v>
      </c>
      <c r="B142" s="37">
        <v>16667182</v>
      </c>
      <c r="C142" s="37" t="s">
        <v>198</v>
      </c>
      <c r="D142" s="37" t="s">
        <v>199</v>
      </c>
      <c r="E142" s="43">
        <v>7850</v>
      </c>
      <c r="F142" s="43">
        <v>6850</v>
      </c>
      <c r="G142" s="43">
        <v>7950</v>
      </c>
      <c r="H142" s="43">
        <v>8000</v>
      </c>
      <c r="I142" s="37"/>
      <c r="J142" s="48">
        <v>0.6</v>
      </c>
      <c r="K142" s="48">
        <v>0.14000000000000001</v>
      </c>
      <c r="L142" s="48">
        <v>0.1</v>
      </c>
      <c r="M142" s="48">
        <v>0.1</v>
      </c>
      <c r="N142" s="48">
        <v>0.03</v>
      </c>
      <c r="O142" s="48">
        <v>0</v>
      </c>
      <c r="P142" s="48">
        <v>0</v>
      </c>
      <c r="Q142" s="48">
        <v>0</v>
      </c>
      <c r="R142" s="48">
        <v>0.02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0</v>
      </c>
      <c r="AB142" s="48">
        <v>0</v>
      </c>
      <c r="AC142" s="48">
        <v>0</v>
      </c>
      <c r="AD142" s="48">
        <v>0.01</v>
      </c>
      <c r="AE142" s="48">
        <v>0</v>
      </c>
      <c r="AF142" s="48">
        <v>0</v>
      </c>
      <c r="AG142" s="48">
        <v>0</v>
      </c>
      <c r="AH142" s="45" t="s">
        <v>761</v>
      </c>
    </row>
    <row r="143" spans="1:34" x14ac:dyDescent="0.25">
      <c r="A143" s="1">
        <v>138</v>
      </c>
      <c r="B143" s="32">
        <v>48888443</v>
      </c>
      <c r="C143" s="32" t="s">
        <v>200</v>
      </c>
      <c r="D143" s="32"/>
      <c r="E143" s="44">
        <v>7500</v>
      </c>
      <c r="F143" s="44">
        <v>7500</v>
      </c>
      <c r="G143" s="44">
        <v>7500</v>
      </c>
      <c r="H143" s="44">
        <v>7000</v>
      </c>
      <c r="I143" s="32"/>
      <c r="J143" s="48">
        <v>0</v>
      </c>
      <c r="K143" s="48">
        <v>1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0</v>
      </c>
      <c r="AF143" s="48">
        <v>0</v>
      </c>
      <c r="AG143" s="48">
        <v>0</v>
      </c>
      <c r="AH143" s="45" t="s">
        <v>761</v>
      </c>
    </row>
    <row r="144" spans="1:34" x14ac:dyDescent="0.25">
      <c r="A144" s="1">
        <v>139</v>
      </c>
      <c r="B144" s="37">
        <v>62470019</v>
      </c>
      <c r="C144" s="37" t="s">
        <v>201</v>
      </c>
      <c r="D144" s="37"/>
      <c r="E144" s="43">
        <v>7000</v>
      </c>
      <c r="F144" s="43">
        <v>7500</v>
      </c>
      <c r="G144" s="43">
        <v>8000</v>
      </c>
      <c r="H144" s="43">
        <v>8000</v>
      </c>
      <c r="I144" s="37"/>
      <c r="J144" s="48">
        <v>0</v>
      </c>
      <c r="K144" s="48">
        <v>9.9999999999999978E-2</v>
      </c>
      <c r="L144" s="48">
        <v>0</v>
      </c>
      <c r="M144" s="48">
        <v>0.25</v>
      </c>
      <c r="N144" s="48">
        <v>0</v>
      </c>
      <c r="O144" s="48">
        <v>0.6</v>
      </c>
      <c r="P144" s="48">
        <v>0</v>
      </c>
      <c r="Q144" s="48">
        <v>0.05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  <c r="AG144" s="48">
        <v>0</v>
      </c>
      <c r="AH144" s="45" t="s">
        <v>761</v>
      </c>
    </row>
    <row r="145" spans="1:34" x14ac:dyDescent="0.25">
      <c r="A145" s="1">
        <v>140</v>
      </c>
      <c r="B145" s="32">
        <v>26822261</v>
      </c>
      <c r="C145" s="32" t="s">
        <v>202</v>
      </c>
      <c r="D145" s="32" t="s">
        <v>203</v>
      </c>
      <c r="E145" s="44">
        <v>6936</v>
      </c>
      <c r="F145" s="44">
        <v>7637</v>
      </c>
      <c r="G145" s="44">
        <v>7840</v>
      </c>
      <c r="H145" s="44">
        <v>8400</v>
      </c>
      <c r="I145" s="32"/>
      <c r="J145" s="48">
        <v>0.24</v>
      </c>
      <c r="K145" s="48">
        <v>0.36</v>
      </c>
      <c r="L145" s="48">
        <v>0</v>
      </c>
      <c r="M145" s="48">
        <v>0.2</v>
      </c>
      <c r="N145" s="48">
        <v>0</v>
      </c>
      <c r="O145" s="48">
        <v>0.01</v>
      </c>
      <c r="P145" s="48">
        <v>0</v>
      </c>
      <c r="Q145" s="48">
        <v>0</v>
      </c>
      <c r="R145" s="48">
        <v>0</v>
      </c>
      <c r="S145" s="48">
        <v>0.06</v>
      </c>
      <c r="T145" s="48">
        <v>0</v>
      </c>
      <c r="U145" s="48">
        <v>0</v>
      </c>
      <c r="V145" s="48">
        <v>0</v>
      </c>
      <c r="W145" s="48">
        <v>0</v>
      </c>
      <c r="X145" s="48">
        <v>0.11</v>
      </c>
      <c r="Y145" s="48">
        <v>0</v>
      </c>
      <c r="Z145" s="48">
        <v>5.0000000000000001E-3</v>
      </c>
      <c r="AA145" s="48">
        <v>5.0000000000000001E-3</v>
      </c>
      <c r="AB145" s="48">
        <v>0</v>
      </c>
      <c r="AC145" s="48">
        <v>0</v>
      </c>
      <c r="AD145" s="48">
        <v>0</v>
      </c>
      <c r="AE145" s="48">
        <v>5.0000000000000001E-3</v>
      </c>
      <c r="AF145" s="48">
        <v>5.0000000000000001E-3</v>
      </c>
      <c r="AG145" s="48">
        <v>0</v>
      </c>
      <c r="AH145" s="45" t="s">
        <v>761</v>
      </c>
    </row>
    <row r="146" spans="1:34" x14ac:dyDescent="0.25">
      <c r="A146" s="1">
        <v>141</v>
      </c>
      <c r="B146" s="37">
        <v>66908434</v>
      </c>
      <c r="C146" s="37" t="s">
        <v>204</v>
      </c>
      <c r="D146" s="37"/>
      <c r="E146" s="43">
        <v>8750</v>
      </c>
      <c r="F146" s="43">
        <v>6750</v>
      </c>
      <c r="G146" s="43">
        <v>6750</v>
      </c>
      <c r="H146" s="43">
        <v>7250</v>
      </c>
      <c r="I146" s="37"/>
      <c r="J146" s="48">
        <v>0.1</v>
      </c>
      <c r="K146" s="48">
        <v>9.9999999999999867E-2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  <c r="Z146" s="48">
        <v>0.1</v>
      </c>
      <c r="AA146" s="48">
        <v>0.4</v>
      </c>
      <c r="AB146" s="48">
        <v>0</v>
      </c>
      <c r="AC146" s="48">
        <v>0</v>
      </c>
      <c r="AD146" s="48">
        <v>0.1</v>
      </c>
      <c r="AE146" s="48">
        <v>0.2</v>
      </c>
      <c r="AF146" s="48">
        <v>0</v>
      </c>
      <c r="AG146" s="48">
        <v>0</v>
      </c>
      <c r="AH146" s="45" t="s">
        <v>761</v>
      </c>
    </row>
    <row r="147" spans="1:34" x14ac:dyDescent="0.25">
      <c r="A147" s="1">
        <v>142</v>
      </c>
      <c r="B147" s="32">
        <v>62156489</v>
      </c>
      <c r="C147" s="32" t="s">
        <v>205</v>
      </c>
      <c r="D147" s="32" t="s">
        <v>206</v>
      </c>
      <c r="E147" s="44">
        <v>7115</v>
      </c>
      <c r="F147" s="44">
        <v>7001</v>
      </c>
      <c r="G147" s="44">
        <v>7529</v>
      </c>
      <c r="H147" s="44">
        <v>7500</v>
      </c>
      <c r="I147" s="32"/>
      <c r="J147" s="48">
        <v>0</v>
      </c>
      <c r="K147" s="48">
        <v>0.42999999999999994</v>
      </c>
      <c r="L147" s="48">
        <v>0</v>
      </c>
      <c r="M147" s="48">
        <v>0</v>
      </c>
      <c r="N147" s="48">
        <v>0</v>
      </c>
      <c r="O147" s="48">
        <v>7.0000000000000007E-2</v>
      </c>
      <c r="P147" s="48">
        <v>0</v>
      </c>
      <c r="Q147" s="48">
        <v>0</v>
      </c>
      <c r="R147" s="48">
        <v>0</v>
      </c>
      <c r="S147" s="48">
        <v>0.09</v>
      </c>
      <c r="T147" s="48">
        <v>0</v>
      </c>
      <c r="U147" s="48">
        <v>0</v>
      </c>
      <c r="V147" s="48">
        <v>0</v>
      </c>
      <c r="W147" s="48">
        <v>0.32</v>
      </c>
      <c r="X147" s="48">
        <v>0</v>
      </c>
      <c r="Y147" s="48">
        <v>0</v>
      </c>
      <c r="Z147" s="48">
        <v>0</v>
      </c>
      <c r="AA147" s="48">
        <v>0.06</v>
      </c>
      <c r="AB147" s="48">
        <v>0</v>
      </c>
      <c r="AC147" s="48">
        <v>0</v>
      </c>
      <c r="AD147" s="48">
        <v>0</v>
      </c>
      <c r="AE147" s="48">
        <v>0.03</v>
      </c>
      <c r="AF147" s="48">
        <v>0</v>
      </c>
      <c r="AG147" s="48">
        <v>0</v>
      </c>
      <c r="AH147" s="45" t="s">
        <v>761</v>
      </c>
    </row>
    <row r="148" spans="1:34" x14ac:dyDescent="0.25">
      <c r="A148" s="1">
        <v>143</v>
      </c>
      <c r="B148" s="37">
        <v>12207195</v>
      </c>
      <c r="C148" s="37" t="s">
        <v>207</v>
      </c>
      <c r="D148" s="37"/>
      <c r="E148" s="43">
        <v>8800</v>
      </c>
      <c r="F148" s="43">
        <v>6000</v>
      </c>
      <c r="G148" s="43">
        <v>6600</v>
      </c>
      <c r="H148" s="43">
        <v>6000</v>
      </c>
      <c r="I148" s="37"/>
      <c r="J148" s="48">
        <v>0.1</v>
      </c>
      <c r="K148" s="48">
        <v>0.85</v>
      </c>
      <c r="L148" s="48">
        <v>0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0.05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D148" s="48">
        <v>0</v>
      </c>
      <c r="AE148" s="48">
        <v>0</v>
      </c>
      <c r="AF148" s="48">
        <v>0</v>
      </c>
      <c r="AG148" s="48">
        <v>0</v>
      </c>
      <c r="AH148" s="45" t="s">
        <v>761</v>
      </c>
    </row>
    <row r="149" spans="1:34" x14ac:dyDescent="0.25">
      <c r="A149" s="1">
        <v>144</v>
      </c>
      <c r="B149" s="32">
        <v>69674809</v>
      </c>
      <c r="C149" s="32" t="s">
        <v>208</v>
      </c>
      <c r="D149" s="32"/>
      <c r="E149" s="44">
        <v>7000</v>
      </c>
      <c r="F149" s="44">
        <v>7300</v>
      </c>
      <c r="G149" s="44">
        <v>6900</v>
      </c>
      <c r="H149" s="44">
        <v>7200</v>
      </c>
      <c r="I149" s="32"/>
      <c r="J149" s="48">
        <v>0.7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48">
        <v>0.3</v>
      </c>
      <c r="AA149" s="48">
        <v>0</v>
      </c>
      <c r="AB149" s="48">
        <v>0</v>
      </c>
      <c r="AC149" s="48">
        <v>0</v>
      </c>
      <c r="AD149" s="48">
        <v>0</v>
      </c>
      <c r="AE149" s="48">
        <v>0</v>
      </c>
      <c r="AF149" s="48">
        <v>0</v>
      </c>
      <c r="AG149" s="48">
        <v>0</v>
      </c>
      <c r="AH149" s="45" t="s">
        <v>761</v>
      </c>
    </row>
    <row r="150" spans="1:34" x14ac:dyDescent="0.25">
      <c r="A150" s="1">
        <v>145</v>
      </c>
      <c r="B150" s="37">
        <v>46580301</v>
      </c>
      <c r="C150" s="37" t="s">
        <v>209</v>
      </c>
      <c r="D150" s="37" t="s">
        <v>209</v>
      </c>
      <c r="E150" s="43">
        <v>5600</v>
      </c>
      <c r="F150" s="43">
        <v>6500</v>
      </c>
      <c r="G150" s="43">
        <v>9000</v>
      </c>
      <c r="H150" s="43">
        <v>10000</v>
      </c>
      <c r="I150" s="37"/>
      <c r="J150" s="48">
        <v>0.1</v>
      </c>
      <c r="K150" s="48">
        <v>0.6</v>
      </c>
      <c r="L150" s="48">
        <v>0</v>
      </c>
      <c r="M150" s="48">
        <v>0.2</v>
      </c>
      <c r="N150" s="48">
        <v>0.1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D150" s="48">
        <v>0</v>
      </c>
      <c r="AE150" s="48">
        <v>0</v>
      </c>
      <c r="AF150" s="48">
        <v>0</v>
      </c>
      <c r="AG150" s="48">
        <v>0</v>
      </c>
      <c r="AH150" s="45" t="s">
        <v>761</v>
      </c>
    </row>
    <row r="151" spans="1:34" x14ac:dyDescent="0.25">
      <c r="A151" s="1">
        <v>146</v>
      </c>
      <c r="B151" s="32">
        <v>64829561</v>
      </c>
      <c r="C151" s="32" t="s">
        <v>210</v>
      </c>
      <c r="D151" s="32"/>
      <c r="E151" s="44">
        <v>7000</v>
      </c>
      <c r="F151" s="44">
        <v>7000</v>
      </c>
      <c r="G151" s="44">
        <v>7000</v>
      </c>
      <c r="H151" s="44">
        <v>7000</v>
      </c>
      <c r="I151" s="32"/>
      <c r="J151" s="48">
        <v>0</v>
      </c>
      <c r="K151" s="48">
        <v>0.9</v>
      </c>
      <c r="L151" s="48">
        <v>0</v>
      </c>
      <c r="M151" s="48">
        <v>0</v>
      </c>
      <c r="N151" s="48">
        <v>0</v>
      </c>
      <c r="O151" s="48">
        <v>0.1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0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D151" s="48">
        <v>0</v>
      </c>
      <c r="AE151" s="48">
        <v>0</v>
      </c>
      <c r="AF151" s="48">
        <v>0</v>
      </c>
      <c r="AG151" s="48">
        <v>0</v>
      </c>
      <c r="AH151" s="45" t="s">
        <v>761</v>
      </c>
    </row>
    <row r="152" spans="1:34" x14ac:dyDescent="0.25">
      <c r="A152" s="1">
        <v>147</v>
      </c>
      <c r="B152" s="37">
        <v>3979024</v>
      </c>
      <c r="C152" s="37" t="s">
        <v>211</v>
      </c>
      <c r="D152" s="37"/>
      <c r="E152" s="43">
        <v>7000</v>
      </c>
      <c r="F152" s="43">
        <v>7000</v>
      </c>
      <c r="G152" s="43">
        <v>7000</v>
      </c>
      <c r="H152" s="43">
        <v>7000</v>
      </c>
      <c r="I152" s="37"/>
      <c r="J152" s="48">
        <v>0.35</v>
      </c>
      <c r="K152" s="48">
        <v>0.20000000000000007</v>
      </c>
      <c r="L152" s="48">
        <v>0</v>
      </c>
      <c r="M152" s="48">
        <v>0</v>
      </c>
      <c r="N152" s="48">
        <v>0.05</v>
      </c>
      <c r="O152" s="48">
        <v>0.1</v>
      </c>
      <c r="P152" s="48">
        <v>0</v>
      </c>
      <c r="Q152" s="48">
        <v>0</v>
      </c>
      <c r="R152" s="48">
        <v>0.05</v>
      </c>
      <c r="S152" s="48">
        <v>0.1</v>
      </c>
      <c r="T152" s="48">
        <v>0</v>
      </c>
      <c r="U152" s="48">
        <v>0</v>
      </c>
      <c r="V152" s="48">
        <v>0</v>
      </c>
      <c r="W152" s="48">
        <v>0</v>
      </c>
      <c r="X152" s="48">
        <v>0</v>
      </c>
      <c r="Y152" s="48">
        <v>0</v>
      </c>
      <c r="Z152" s="48">
        <v>0.05</v>
      </c>
      <c r="AA152" s="48">
        <v>0.1</v>
      </c>
      <c r="AB152" s="48">
        <v>0</v>
      </c>
      <c r="AC152" s="48">
        <v>0</v>
      </c>
      <c r="AD152" s="48">
        <v>0</v>
      </c>
      <c r="AE152" s="48">
        <v>0</v>
      </c>
      <c r="AF152" s="48">
        <v>0</v>
      </c>
      <c r="AG152" s="48">
        <v>0</v>
      </c>
      <c r="AH152" s="45" t="s">
        <v>761</v>
      </c>
    </row>
    <row r="153" spans="1:34" x14ac:dyDescent="0.25">
      <c r="A153" s="1">
        <v>148</v>
      </c>
      <c r="B153" s="32">
        <v>28568664</v>
      </c>
      <c r="C153" s="32" t="s">
        <v>212</v>
      </c>
      <c r="D153" s="32"/>
      <c r="E153" s="44">
        <v>6500</v>
      </c>
      <c r="F153" s="44">
        <v>6800</v>
      </c>
      <c r="G153" s="44">
        <v>7200</v>
      </c>
      <c r="H153" s="44">
        <v>7500</v>
      </c>
      <c r="I153" s="32"/>
      <c r="J153" s="48">
        <v>0.1</v>
      </c>
      <c r="K153" s="48">
        <v>0.14999999999999991</v>
      </c>
      <c r="L153" s="48">
        <v>0.05</v>
      </c>
      <c r="M153" s="48">
        <v>0.1</v>
      </c>
      <c r="N153" s="48">
        <v>0</v>
      </c>
      <c r="O153" s="48">
        <v>0.05</v>
      </c>
      <c r="P153" s="48">
        <v>0</v>
      </c>
      <c r="Q153" s="48">
        <v>0</v>
      </c>
      <c r="R153" s="48">
        <v>0.05</v>
      </c>
      <c r="S153" s="48">
        <v>0.2</v>
      </c>
      <c r="T153" s="48">
        <v>0</v>
      </c>
      <c r="U153" s="48">
        <v>0</v>
      </c>
      <c r="V153" s="48">
        <v>0.03</v>
      </c>
      <c r="W153" s="48">
        <v>0.02</v>
      </c>
      <c r="X153" s="48">
        <v>0</v>
      </c>
      <c r="Y153" s="48">
        <v>0</v>
      </c>
      <c r="Z153" s="48">
        <v>7.0000000000000007E-2</v>
      </c>
      <c r="AA153" s="48">
        <v>0.03</v>
      </c>
      <c r="AB153" s="48">
        <v>0</v>
      </c>
      <c r="AC153" s="48">
        <v>0</v>
      </c>
      <c r="AD153" s="48">
        <v>0</v>
      </c>
      <c r="AE153" s="48">
        <v>0.1</v>
      </c>
      <c r="AF153" s="48">
        <v>0.05</v>
      </c>
      <c r="AG153" s="48">
        <v>0</v>
      </c>
      <c r="AH153" s="45" t="s">
        <v>761</v>
      </c>
    </row>
    <row r="154" spans="1:34" x14ac:dyDescent="0.25">
      <c r="A154" s="1">
        <v>149</v>
      </c>
      <c r="B154" s="37">
        <v>7078757</v>
      </c>
      <c r="C154" s="37" t="s">
        <v>213</v>
      </c>
      <c r="D154" s="37"/>
      <c r="E154" s="43">
        <v>5000</v>
      </c>
      <c r="F154" s="43">
        <v>6900</v>
      </c>
      <c r="G154" s="43">
        <v>8500</v>
      </c>
      <c r="H154" s="43">
        <v>9000</v>
      </c>
      <c r="I154" s="37"/>
      <c r="J154" s="48">
        <v>0</v>
      </c>
      <c r="K154" s="48">
        <v>0.15000000000000002</v>
      </c>
      <c r="L154" s="48">
        <v>0</v>
      </c>
      <c r="M154" s="48">
        <v>0.6</v>
      </c>
      <c r="N154" s="48">
        <v>0</v>
      </c>
      <c r="O154" s="48">
        <v>0</v>
      </c>
      <c r="P154" s="48">
        <v>0</v>
      </c>
      <c r="Q154" s="48">
        <v>0.25</v>
      </c>
      <c r="R154" s="48">
        <v>0</v>
      </c>
      <c r="S154" s="48">
        <v>0</v>
      </c>
      <c r="T154" s="48">
        <v>0</v>
      </c>
      <c r="U154" s="48">
        <v>0</v>
      </c>
      <c r="V154" s="48">
        <v>0</v>
      </c>
      <c r="W154" s="48">
        <v>0</v>
      </c>
      <c r="X154" s="48">
        <v>0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  <c r="AG154" s="48">
        <v>0</v>
      </c>
      <c r="AH154" s="45" t="s">
        <v>761</v>
      </c>
    </row>
    <row r="155" spans="1:34" x14ac:dyDescent="0.25">
      <c r="A155" s="1">
        <v>150</v>
      </c>
      <c r="B155" s="32">
        <v>6447864</v>
      </c>
      <c r="C155" s="32" t="s">
        <v>214</v>
      </c>
      <c r="D155" s="32"/>
      <c r="E155" s="44">
        <v>0</v>
      </c>
      <c r="F155" s="44">
        <v>0</v>
      </c>
      <c r="G155" s="44">
        <v>6700</v>
      </c>
      <c r="H155" s="44">
        <v>6000</v>
      </c>
      <c r="I155" s="32"/>
      <c r="J155" s="48">
        <v>0.15</v>
      </c>
      <c r="K155" s="48">
        <v>0.45999999999999996</v>
      </c>
      <c r="L155" s="48">
        <v>0.08</v>
      </c>
      <c r="M155" s="48">
        <v>0</v>
      </c>
      <c r="N155" s="48">
        <v>0.14000000000000001</v>
      </c>
      <c r="O155" s="48">
        <v>7.0000000000000007E-2</v>
      </c>
      <c r="P155" s="48">
        <v>0</v>
      </c>
      <c r="Q155" s="48">
        <v>0</v>
      </c>
      <c r="R155" s="48">
        <v>0</v>
      </c>
      <c r="S155" s="48">
        <v>0.04</v>
      </c>
      <c r="T155" s="48">
        <v>0</v>
      </c>
      <c r="U155" s="48">
        <v>0</v>
      </c>
      <c r="V155" s="48">
        <v>0</v>
      </c>
      <c r="W155" s="48">
        <v>0.03</v>
      </c>
      <c r="X155" s="48">
        <v>0.03</v>
      </c>
      <c r="Y155" s="48">
        <v>0</v>
      </c>
      <c r="Z155" s="48">
        <v>0</v>
      </c>
      <c r="AA155" s="48">
        <v>0</v>
      </c>
      <c r="AB155" s="48">
        <v>0</v>
      </c>
      <c r="AC155" s="48">
        <v>0</v>
      </c>
      <c r="AD155" s="48">
        <v>0</v>
      </c>
      <c r="AE155" s="48">
        <v>0</v>
      </c>
      <c r="AF155" s="48">
        <v>0</v>
      </c>
      <c r="AG155" s="48">
        <v>0</v>
      </c>
      <c r="AH155" s="45" t="s">
        <v>761</v>
      </c>
    </row>
    <row r="156" spans="1:34" x14ac:dyDescent="0.25">
      <c r="A156" s="1">
        <v>151</v>
      </c>
      <c r="B156" s="37">
        <v>25998811</v>
      </c>
      <c r="C156" s="37" t="s">
        <v>215</v>
      </c>
      <c r="D156" s="37" t="s">
        <v>216</v>
      </c>
      <c r="E156" s="43">
        <v>7000</v>
      </c>
      <c r="F156" s="43">
        <v>6000</v>
      </c>
      <c r="G156" s="43">
        <v>6600</v>
      </c>
      <c r="H156" s="43">
        <v>7000</v>
      </c>
      <c r="I156" s="37"/>
      <c r="J156" s="48">
        <v>0</v>
      </c>
      <c r="K156" s="48">
        <v>1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8">
        <v>0</v>
      </c>
      <c r="AF156" s="48">
        <v>0</v>
      </c>
      <c r="AG156" s="48">
        <v>0</v>
      </c>
      <c r="AH156" s="45" t="s">
        <v>761</v>
      </c>
    </row>
    <row r="157" spans="1:34" x14ac:dyDescent="0.25">
      <c r="A157" s="1">
        <v>152</v>
      </c>
      <c r="B157" s="32">
        <v>5439035</v>
      </c>
      <c r="C157" s="32" t="s">
        <v>217</v>
      </c>
      <c r="D157" s="32"/>
      <c r="E157" s="44">
        <v>6500</v>
      </c>
      <c r="F157" s="44">
        <v>6500</v>
      </c>
      <c r="G157" s="44">
        <v>6500</v>
      </c>
      <c r="H157" s="44">
        <v>6500</v>
      </c>
      <c r="I157" s="32"/>
      <c r="J157" s="48">
        <v>0</v>
      </c>
      <c r="K157" s="48">
        <v>0.8</v>
      </c>
      <c r="L157" s="48">
        <v>0</v>
      </c>
      <c r="M157" s="48">
        <v>0</v>
      </c>
      <c r="N157" s="48">
        <v>0</v>
      </c>
      <c r="O157" s="48">
        <v>0.2</v>
      </c>
      <c r="P157" s="48">
        <v>0</v>
      </c>
      <c r="Q157" s="48">
        <v>0</v>
      </c>
      <c r="R157" s="48">
        <v>0</v>
      </c>
      <c r="S157" s="48">
        <v>0</v>
      </c>
      <c r="T157" s="48">
        <v>0</v>
      </c>
      <c r="U157" s="48">
        <v>0</v>
      </c>
      <c r="V157" s="48">
        <v>0</v>
      </c>
      <c r="W157" s="48">
        <v>0</v>
      </c>
      <c r="X157" s="48">
        <v>0</v>
      </c>
      <c r="Y157" s="48">
        <v>0</v>
      </c>
      <c r="Z157" s="48">
        <v>0</v>
      </c>
      <c r="AA157" s="48">
        <v>0</v>
      </c>
      <c r="AB157" s="48">
        <v>0</v>
      </c>
      <c r="AC157" s="48">
        <v>0</v>
      </c>
      <c r="AD157" s="48">
        <v>0</v>
      </c>
      <c r="AE157" s="48">
        <v>0</v>
      </c>
      <c r="AF157" s="48">
        <v>0</v>
      </c>
      <c r="AG157" s="48">
        <v>0</v>
      </c>
      <c r="AH157" s="45" t="s">
        <v>761</v>
      </c>
    </row>
    <row r="158" spans="1:34" x14ac:dyDescent="0.25">
      <c r="A158" s="1">
        <v>153</v>
      </c>
      <c r="B158" s="37">
        <v>46904735</v>
      </c>
      <c r="C158" s="37" t="s">
        <v>218</v>
      </c>
      <c r="D158" s="37"/>
      <c r="E158" s="43">
        <v>7000</v>
      </c>
      <c r="F158" s="43">
        <v>6000</v>
      </c>
      <c r="G158" s="43">
        <v>6000</v>
      </c>
      <c r="H158" s="43">
        <v>6000</v>
      </c>
      <c r="I158" s="37"/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0.05</v>
      </c>
      <c r="AA158" s="48">
        <v>0.05</v>
      </c>
      <c r="AB158" s="48">
        <v>0.8</v>
      </c>
      <c r="AC158" s="48">
        <v>0</v>
      </c>
      <c r="AD158" s="48">
        <v>0</v>
      </c>
      <c r="AE158" s="48">
        <v>0.1</v>
      </c>
      <c r="AF158" s="48">
        <v>0</v>
      </c>
      <c r="AG158" s="48">
        <v>0</v>
      </c>
      <c r="AH158" s="45" t="s">
        <v>761</v>
      </c>
    </row>
    <row r="159" spans="1:34" x14ac:dyDescent="0.25">
      <c r="A159" s="1">
        <v>154</v>
      </c>
      <c r="B159" s="32">
        <v>18953549</v>
      </c>
      <c r="C159" s="32" t="s">
        <v>219</v>
      </c>
      <c r="D159" s="32" t="s">
        <v>219</v>
      </c>
      <c r="E159" s="44">
        <v>12458</v>
      </c>
      <c r="F159" s="44">
        <v>10382</v>
      </c>
      <c r="G159" s="44">
        <v>10147</v>
      </c>
      <c r="H159" s="44">
        <v>10147</v>
      </c>
      <c r="I159" s="32"/>
      <c r="J159" s="48">
        <v>0.15</v>
      </c>
      <c r="K159" s="48">
        <v>0.67</v>
      </c>
      <c r="L159" s="48">
        <v>0.05</v>
      </c>
      <c r="M159" s="48">
        <v>0</v>
      </c>
      <c r="N159" s="48">
        <v>0</v>
      </c>
      <c r="O159" s="48">
        <v>0.03</v>
      </c>
      <c r="P159" s="48">
        <v>0</v>
      </c>
      <c r="Q159" s="48">
        <v>0</v>
      </c>
      <c r="R159" s="48">
        <v>0</v>
      </c>
      <c r="S159" s="48">
        <v>0.1</v>
      </c>
      <c r="T159" s="48">
        <v>0</v>
      </c>
      <c r="U159" s="48">
        <v>0</v>
      </c>
      <c r="V159" s="48">
        <v>0</v>
      </c>
      <c r="W159" s="48">
        <v>0</v>
      </c>
      <c r="X159" s="48">
        <v>0</v>
      </c>
      <c r="Y159" s="48">
        <v>0</v>
      </c>
      <c r="Z159" s="48">
        <v>0</v>
      </c>
      <c r="AA159" s="48">
        <v>0</v>
      </c>
      <c r="AB159" s="48">
        <v>0</v>
      </c>
      <c r="AC159" s="48">
        <v>0</v>
      </c>
      <c r="AD159" s="48">
        <v>0</v>
      </c>
      <c r="AE159" s="48">
        <v>0</v>
      </c>
      <c r="AF159" s="48">
        <v>0</v>
      </c>
      <c r="AG159" s="48">
        <v>0</v>
      </c>
      <c r="AH159" s="45" t="s">
        <v>760</v>
      </c>
    </row>
    <row r="160" spans="1:34" x14ac:dyDescent="0.25">
      <c r="A160" s="1">
        <v>155</v>
      </c>
      <c r="B160" s="37">
        <v>11625627</v>
      </c>
      <c r="C160" s="37" t="s">
        <v>220</v>
      </c>
      <c r="D160" s="37"/>
      <c r="E160" s="43">
        <v>6100</v>
      </c>
      <c r="F160" s="43">
        <v>6150</v>
      </c>
      <c r="G160" s="43">
        <v>6400</v>
      </c>
      <c r="H160" s="43">
        <v>6300</v>
      </c>
      <c r="I160" s="37"/>
      <c r="J160" s="48">
        <v>0</v>
      </c>
      <c r="K160" s="48">
        <v>0.5</v>
      </c>
      <c r="L160" s="48">
        <v>0.2</v>
      </c>
      <c r="M160" s="48">
        <v>0.1</v>
      </c>
      <c r="N160" s="48">
        <v>0</v>
      </c>
      <c r="O160" s="48">
        <v>0.1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0</v>
      </c>
      <c r="W160" s="48">
        <v>0</v>
      </c>
      <c r="X160" s="48">
        <v>0.05</v>
      </c>
      <c r="Y160" s="48">
        <v>0</v>
      </c>
      <c r="Z160" s="48">
        <v>0</v>
      </c>
      <c r="AA160" s="48">
        <v>0</v>
      </c>
      <c r="AB160" s="48">
        <v>0.05</v>
      </c>
      <c r="AC160" s="48">
        <v>0</v>
      </c>
      <c r="AD160" s="48">
        <v>0</v>
      </c>
      <c r="AE160" s="48">
        <v>0</v>
      </c>
      <c r="AF160" s="48">
        <v>0</v>
      </c>
      <c r="AG160" s="48">
        <v>0</v>
      </c>
      <c r="AH160" s="45" t="s">
        <v>761</v>
      </c>
    </row>
    <row r="161" spans="1:34" x14ac:dyDescent="0.25">
      <c r="A161" s="1">
        <v>156</v>
      </c>
      <c r="B161" s="32">
        <v>43348050</v>
      </c>
      <c r="C161" s="32" t="s">
        <v>221</v>
      </c>
      <c r="D161" s="32"/>
      <c r="E161" s="44">
        <v>5500</v>
      </c>
      <c r="F161" s="44">
        <v>7000</v>
      </c>
      <c r="G161" s="44">
        <v>6000</v>
      </c>
      <c r="H161" s="44">
        <v>6000</v>
      </c>
      <c r="I161" s="32"/>
      <c r="J161" s="48">
        <v>0.1</v>
      </c>
      <c r="K161" s="48">
        <v>0.73</v>
      </c>
      <c r="L161" s="48">
        <v>0</v>
      </c>
      <c r="M161" s="48">
        <v>0.05</v>
      </c>
      <c r="N161" s="48">
        <v>0</v>
      </c>
      <c r="O161" s="48">
        <v>0.1</v>
      </c>
      <c r="P161" s="48">
        <v>0</v>
      </c>
      <c r="Q161" s="48">
        <v>0</v>
      </c>
      <c r="R161" s="48">
        <v>0</v>
      </c>
      <c r="S161" s="48">
        <v>0.02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D161" s="48">
        <v>0</v>
      </c>
      <c r="AE161" s="48">
        <v>0</v>
      </c>
      <c r="AF161" s="48">
        <v>0</v>
      </c>
      <c r="AG161" s="48">
        <v>0</v>
      </c>
      <c r="AH161" s="45" t="s">
        <v>761</v>
      </c>
    </row>
    <row r="162" spans="1:34" x14ac:dyDescent="0.25">
      <c r="A162" s="1">
        <v>157</v>
      </c>
      <c r="B162" s="37">
        <v>45536228</v>
      </c>
      <c r="C162" s="37" t="s">
        <v>222</v>
      </c>
      <c r="D162" s="37"/>
      <c r="E162" s="43">
        <v>5500</v>
      </c>
      <c r="F162" s="43">
        <v>6000</v>
      </c>
      <c r="G162" s="43">
        <v>7000</v>
      </c>
      <c r="H162" s="43">
        <v>7000</v>
      </c>
      <c r="I162" s="37"/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0.05</v>
      </c>
      <c r="W162" s="48">
        <v>0.03</v>
      </c>
      <c r="X162" s="48">
        <v>0</v>
      </c>
      <c r="Y162" s="48">
        <v>0</v>
      </c>
      <c r="Z162" s="48">
        <v>0.3</v>
      </c>
      <c r="AA162" s="48">
        <v>0.6</v>
      </c>
      <c r="AB162" s="48">
        <v>0</v>
      </c>
      <c r="AC162" s="48">
        <v>0</v>
      </c>
      <c r="AD162" s="48">
        <v>0.01</v>
      </c>
      <c r="AE162" s="48">
        <v>0.01</v>
      </c>
      <c r="AF162" s="48">
        <v>0</v>
      </c>
      <c r="AG162" s="48">
        <v>0</v>
      </c>
      <c r="AH162" s="45" t="s">
        <v>761</v>
      </c>
    </row>
    <row r="163" spans="1:34" x14ac:dyDescent="0.25">
      <c r="A163" s="1">
        <v>158</v>
      </c>
      <c r="B163" s="32">
        <v>18721290</v>
      </c>
      <c r="C163" s="32" t="s">
        <v>223</v>
      </c>
      <c r="D163" s="32"/>
      <c r="E163" s="44">
        <v>6000</v>
      </c>
      <c r="F163" s="44">
        <v>6000</v>
      </c>
      <c r="G163" s="44">
        <v>6000</v>
      </c>
      <c r="H163" s="44">
        <v>6000</v>
      </c>
      <c r="I163" s="32"/>
      <c r="J163" s="48">
        <v>0</v>
      </c>
      <c r="K163" s="48">
        <v>0.88</v>
      </c>
      <c r="L163" s="48">
        <v>0</v>
      </c>
      <c r="M163" s="48">
        <v>0</v>
      </c>
      <c r="N163" s="48">
        <v>0</v>
      </c>
      <c r="O163" s="48">
        <v>0.1</v>
      </c>
      <c r="P163" s="48">
        <v>0</v>
      </c>
      <c r="Q163" s="48">
        <v>0</v>
      </c>
      <c r="R163" s="48">
        <v>0</v>
      </c>
      <c r="S163" s="48">
        <v>0.02</v>
      </c>
      <c r="T163" s="48">
        <v>0</v>
      </c>
      <c r="U163" s="48">
        <v>0</v>
      </c>
      <c r="V163" s="48">
        <v>0</v>
      </c>
      <c r="W163" s="48">
        <v>0</v>
      </c>
      <c r="X163" s="48">
        <v>0</v>
      </c>
      <c r="Y163" s="48">
        <v>0</v>
      </c>
      <c r="Z163" s="48">
        <v>0</v>
      </c>
      <c r="AA163" s="48">
        <v>0</v>
      </c>
      <c r="AB163" s="48">
        <v>0</v>
      </c>
      <c r="AC163" s="48">
        <v>0</v>
      </c>
      <c r="AD163" s="48">
        <v>0</v>
      </c>
      <c r="AE163" s="48">
        <v>0</v>
      </c>
      <c r="AF163" s="48">
        <v>0</v>
      </c>
      <c r="AG163" s="48">
        <v>0</v>
      </c>
      <c r="AH163" s="45" t="s">
        <v>761</v>
      </c>
    </row>
    <row r="164" spans="1:34" x14ac:dyDescent="0.25">
      <c r="A164" s="1">
        <v>159</v>
      </c>
      <c r="B164" s="37">
        <v>24811858</v>
      </c>
      <c r="C164" s="37" t="s">
        <v>224</v>
      </c>
      <c r="D164" s="37"/>
      <c r="E164" s="43">
        <v>6000</v>
      </c>
      <c r="F164" s="43">
        <v>6000</v>
      </c>
      <c r="G164" s="43">
        <v>6000</v>
      </c>
      <c r="H164" s="43">
        <v>6000</v>
      </c>
      <c r="I164" s="37"/>
      <c r="J164" s="48">
        <v>0.1</v>
      </c>
      <c r="K164" s="48">
        <v>4.9999999999999822E-2</v>
      </c>
      <c r="L164" s="48">
        <v>0.2</v>
      </c>
      <c r="M164" s="48">
        <v>0</v>
      </c>
      <c r="N164" s="48">
        <v>0</v>
      </c>
      <c r="O164" s="48">
        <v>0.05</v>
      </c>
      <c r="P164" s="48">
        <v>0.05</v>
      </c>
      <c r="Q164" s="48">
        <v>0</v>
      </c>
      <c r="R164" s="48">
        <v>0.1</v>
      </c>
      <c r="S164" s="48">
        <v>0.1</v>
      </c>
      <c r="T164" s="48">
        <v>0.05</v>
      </c>
      <c r="U164" s="48">
        <v>0</v>
      </c>
      <c r="V164" s="48">
        <v>0</v>
      </c>
      <c r="W164" s="48">
        <v>0.04</v>
      </c>
      <c r="X164" s="48">
        <v>0.01</v>
      </c>
      <c r="Y164" s="48">
        <v>0</v>
      </c>
      <c r="Z164" s="48">
        <v>0</v>
      </c>
      <c r="AA164" s="48">
        <v>0.15</v>
      </c>
      <c r="AB164" s="48">
        <v>0.05</v>
      </c>
      <c r="AC164" s="48">
        <v>0</v>
      </c>
      <c r="AD164" s="48">
        <v>0</v>
      </c>
      <c r="AE164" s="48">
        <v>0.04</v>
      </c>
      <c r="AF164" s="48">
        <v>0.01</v>
      </c>
      <c r="AG164" s="48">
        <v>0</v>
      </c>
      <c r="AH164" s="45" t="s">
        <v>761</v>
      </c>
    </row>
    <row r="165" spans="1:34" x14ac:dyDescent="0.25">
      <c r="A165" s="1">
        <v>160</v>
      </c>
      <c r="B165" s="32">
        <v>25158651</v>
      </c>
      <c r="C165" s="32" t="s">
        <v>225</v>
      </c>
      <c r="D165" s="32"/>
      <c r="E165" s="44">
        <v>6000</v>
      </c>
      <c r="F165" s="44">
        <v>6000</v>
      </c>
      <c r="G165" s="44">
        <v>6000</v>
      </c>
      <c r="H165" s="44">
        <v>6000</v>
      </c>
      <c r="I165" s="32"/>
      <c r="J165" s="48">
        <v>0</v>
      </c>
      <c r="K165" s="48">
        <v>4.9999999999999933E-2</v>
      </c>
      <c r="L165" s="48">
        <v>0</v>
      </c>
      <c r="M165" s="48">
        <v>0</v>
      </c>
      <c r="N165" s="48">
        <v>0</v>
      </c>
      <c r="O165" s="48">
        <v>0.8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D165" s="48">
        <v>0</v>
      </c>
      <c r="AE165" s="48">
        <v>0.15</v>
      </c>
      <c r="AF165" s="48">
        <v>0</v>
      </c>
      <c r="AG165" s="48">
        <v>0</v>
      </c>
      <c r="AH165" s="45" t="s">
        <v>759</v>
      </c>
    </row>
    <row r="166" spans="1:34" x14ac:dyDescent="0.25">
      <c r="A166" s="1">
        <v>161</v>
      </c>
      <c r="B166" s="37">
        <v>64249069</v>
      </c>
      <c r="C166" s="37" t="s">
        <v>226</v>
      </c>
      <c r="D166" s="37" t="s">
        <v>227</v>
      </c>
      <c r="E166" s="43">
        <v>7000</v>
      </c>
      <c r="F166" s="43">
        <v>6000</v>
      </c>
      <c r="G166" s="43">
        <v>5000</v>
      </c>
      <c r="H166" s="43">
        <v>5000</v>
      </c>
      <c r="I166" s="37"/>
      <c r="J166" s="48">
        <v>0.25</v>
      </c>
      <c r="K166" s="48">
        <v>0.26999999999999991</v>
      </c>
      <c r="L166" s="48">
        <v>0</v>
      </c>
      <c r="M166" s="48">
        <v>0</v>
      </c>
      <c r="N166" s="48">
        <v>0.02</v>
      </c>
      <c r="O166" s="48">
        <v>0</v>
      </c>
      <c r="P166" s="48">
        <v>0</v>
      </c>
      <c r="Q166" s="48">
        <v>0</v>
      </c>
      <c r="R166" s="48">
        <v>0.02</v>
      </c>
      <c r="S166" s="48">
        <v>0</v>
      </c>
      <c r="T166" s="48">
        <v>0</v>
      </c>
      <c r="U166" s="48">
        <v>0</v>
      </c>
      <c r="V166" s="48">
        <v>0.3</v>
      </c>
      <c r="W166" s="48">
        <v>0</v>
      </c>
      <c r="X166" s="48">
        <v>0</v>
      </c>
      <c r="Y166" s="48">
        <v>0</v>
      </c>
      <c r="Z166" s="48">
        <v>0.04</v>
      </c>
      <c r="AA166" s="48">
        <v>0</v>
      </c>
      <c r="AB166" s="48">
        <v>0</v>
      </c>
      <c r="AC166" s="48">
        <v>0</v>
      </c>
      <c r="AD166" s="48">
        <v>0.1</v>
      </c>
      <c r="AE166" s="48">
        <v>0</v>
      </c>
      <c r="AF166" s="48">
        <v>0</v>
      </c>
      <c r="AG166" s="48">
        <v>0</v>
      </c>
      <c r="AH166" s="45" t="s">
        <v>761</v>
      </c>
    </row>
    <row r="167" spans="1:34" x14ac:dyDescent="0.25">
      <c r="A167" s="1">
        <v>162</v>
      </c>
      <c r="B167" s="32">
        <v>70641382</v>
      </c>
      <c r="C167" s="32" t="s">
        <v>228</v>
      </c>
      <c r="D167" s="32"/>
      <c r="E167" s="44">
        <v>6000</v>
      </c>
      <c r="F167" s="44">
        <v>6000</v>
      </c>
      <c r="G167" s="44">
        <v>6000</v>
      </c>
      <c r="H167" s="44">
        <v>6000</v>
      </c>
      <c r="I167" s="32"/>
      <c r="J167" s="48">
        <v>0.25</v>
      </c>
      <c r="K167" s="48">
        <v>0.25</v>
      </c>
      <c r="L167" s="48">
        <v>0</v>
      </c>
      <c r="M167" s="48">
        <v>0.5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0</v>
      </c>
      <c r="W167" s="48">
        <v>0</v>
      </c>
      <c r="X167" s="48">
        <v>0</v>
      </c>
      <c r="Y167" s="48">
        <v>0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8">
        <v>0</v>
      </c>
      <c r="AF167" s="48">
        <v>0</v>
      </c>
      <c r="AG167" s="48">
        <v>0</v>
      </c>
      <c r="AH167" s="45" t="s">
        <v>761</v>
      </c>
    </row>
    <row r="168" spans="1:34" x14ac:dyDescent="0.25">
      <c r="A168" s="1">
        <v>163</v>
      </c>
      <c r="B168" s="37">
        <v>28597567</v>
      </c>
      <c r="C168" s="37" t="s">
        <v>229</v>
      </c>
      <c r="D168" s="37"/>
      <c r="E168" s="43">
        <v>6000</v>
      </c>
      <c r="F168" s="43">
        <v>6000</v>
      </c>
      <c r="G168" s="43">
        <v>6000</v>
      </c>
      <c r="H168" s="43">
        <v>8000</v>
      </c>
      <c r="I168" s="37"/>
      <c r="J168" s="48">
        <v>0.3</v>
      </c>
      <c r="K168" s="48">
        <v>0</v>
      </c>
      <c r="L168" s="48">
        <v>0</v>
      </c>
      <c r="M168" s="48">
        <v>0</v>
      </c>
      <c r="N168" s="48">
        <v>0.12</v>
      </c>
      <c r="O168" s="48">
        <v>0</v>
      </c>
      <c r="P168" s="48">
        <v>0</v>
      </c>
      <c r="Q168" s="48">
        <v>0</v>
      </c>
      <c r="R168" s="48">
        <v>0.09</v>
      </c>
      <c r="S168" s="48">
        <v>0</v>
      </c>
      <c r="T168" s="48">
        <v>0</v>
      </c>
      <c r="U168" s="48">
        <v>0</v>
      </c>
      <c r="V168" s="48">
        <v>0.12</v>
      </c>
      <c r="W168" s="48">
        <v>0</v>
      </c>
      <c r="X168" s="48">
        <v>0</v>
      </c>
      <c r="Y168" s="48">
        <v>0</v>
      </c>
      <c r="Z168" s="48">
        <v>0.25</v>
      </c>
      <c r="AA168" s="48">
        <v>0</v>
      </c>
      <c r="AB168" s="48">
        <v>0</v>
      </c>
      <c r="AC168" s="48">
        <v>0</v>
      </c>
      <c r="AD168" s="48">
        <v>0.12</v>
      </c>
      <c r="AE168" s="48">
        <v>0</v>
      </c>
      <c r="AF168" s="48">
        <v>0</v>
      </c>
      <c r="AG168" s="48">
        <v>0</v>
      </c>
      <c r="AH168" s="45" t="s">
        <v>761</v>
      </c>
    </row>
    <row r="169" spans="1:34" x14ac:dyDescent="0.25">
      <c r="A169" s="1">
        <v>164</v>
      </c>
      <c r="B169" s="32">
        <v>45665451</v>
      </c>
      <c r="C169" s="32" t="s">
        <v>230</v>
      </c>
      <c r="D169" s="32"/>
      <c r="E169" s="44">
        <v>5870</v>
      </c>
      <c r="F169" s="44">
        <v>6020</v>
      </c>
      <c r="G169" s="44">
        <v>5980</v>
      </c>
      <c r="H169" s="44">
        <v>6100</v>
      </c>
      <c r="I169" s="32"/>
      <c r="J169" s="48">
        <v>0</v>
      </c>
      <c r="K169" s="48">
        <v>7.999999999999996E-2</v>
      </c>
      <c r="L169" s="48">
        <v>0.13</v>
      </c>
      <c r="M169" s="48">
        <v>0</v>
      </c>
      <c r="N169" s="48">
        <v>0</v>
      </c>
      <c r="O169" s="48">
        <v>7.0000000000000007E-2</v>
      </c>
      <c r="P169" s="48">
        <v>0</v>
      </c>
      <c r="Q169" s="48">
        <v>0</v>
      </c>
      <c r="R169" s="48">
        <v>0</v>
      </c>
      <c r="S169" s="48">
        <v>7.0000000000000007E-2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0.13</v>
      </c>
      <c r="AB169" s="48">
        <v>0.52</v>
      </c>
      <c r="AC169" s="48">
        <v>0</v>
      </c>
      <c r="AD169" s="48">
        <v>0</v>
      </c>
      <c r="AE169" s="48">
        <v>0</v>
      </c>
      <c r="AF169" s="48">
        <v>0</v>
      </c>
      <c r="AG169" s="48">
        <v>0</v>
      </c>
      <c r="AH169" s="45" t="s">
        <v>761</v>
      </c>
    </row>
    <row r="170" spans="1:34" x14ac:dyDescent="0.25">
      <c r="A170" s="1">
        <v>165</v>
      </c>
      <c r="B170" s="37">
        <v>26030683</v>
      </c>
      <c r="C170" s="37" t="s">
        <v>231</v>
      </c>
      <c r="D170" s="37"/>
      <c r="E170" s="43">
        <v>5900</v>
      </c>
      <c r="F170" s="43">
        <v>5700</v>
      </c>
      <c r="G170" s="43">
        <v>6000</v>
      </c>
      <c r="H170" s="43">
        <v>6000</v>
      </c>
      <c r="I170" s="37"/>
      <c r="J170" s="48">
        <v>0.15</v>
      </c>
      <c r="K170" s="48">
        <v>0.75</v>
      </c>
      <c r="L170" s="48">
        <v>0</v>
      </c>
      <c r="M170" s="48">
        <v>0.1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8">
        <v>0</v>
      </c>
      <c r="AA170" s="48">
        <v>0</v>
      </c>
      <c r="AB170" s="48">
        <v>0</v>
      </c>
      <c r="AC170" s="48">
        <v>0</v>
      </c>
      <c r="AD170" s="48">
        <v>0</v>
      </c>
      <c r="AE170" s="48">
        <v>0</v>
      </c>
      <c r="AF170" s="48">
        <v>0</v>
      </c>
      <c r="AG170" s="48">
        <v>0</v>
      </c>
      <c r="AH170" s="45" t="s">
        <v>761</v>
      </c>
    </row>
    <row r="171" spans="1:34" x14ac:dyDescent="0.25">
      <c r="A171" s="1">
        <v>166</v>
      </c>
      <c r="B171" s="32">
        <v>25560662</v>
      </c>
      <c r="C171" s="32" t="s">
        <v>232</v>
      </c>
      <c r="D171" s="32"/>
      <c r="E171" s="44">
        <v>5000</v>
      </c>
      <c r="F171" s="44">
        <v>5500</v>
      </c>
      <c r="G171" s="44">
        <v>7000</v>
      </c>
      <c r="H171" s="44">
        <v>6000</v>
      </c>
      <c r="I171" s="32"/>
      <c r="J171" s="48">
        <v>0.2</v>
      </c>
      <c r="K171" s="48">
        <v>0.4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0.3</v>
      </c>
      <c r="S171" s="48">
        <v>0.1</v>
      </c>
      <c r="T171" s="48">
        <v>0</v>
      </c>
      <c r="U171" s="48">
        <v>0</v>
      </c>
      <c r="V171" s="48">
        <v>0</v>
      </c>
      <c r="W171" s="48">
        <v>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  <c r="AD171" s="48">
        <v>0</v>
      </c>
      <c r="AE171" s="48">
        <v>0</v>
      </c>
      <c r="AF171" s="48">
        <v>0</v>
      </c>
      <c r="AG171" s="48">
        <v>0</v>
      </c>
      <c r="AH171" s="45" t="s">
        <v>761</v>
      </c>
    </row>
    <row r="172" spans="1:34" x14ac:dyDescent="0.25">
      <c r="A172" s="1">
        <v>167</v>
      </c>
      <c r="B172" s="37">
        <v>47150378</v>
      </c>
      <c r="C172" s="37" t="s">
        <v>233</v>
      </c>
      <c r="D172" s="37"/>
      <c r="E172" s="43">
        <v>2500</v>
      </c>
      <c r="F172" s="43">
        <v>4500</v>
      </c>
      <c r="G172" s="43">
        <v>9800</v>
      </c>
      <c r="H172" s="43">
        <v>9000</v>
      </c>
      <c r="I172" s="37"/>
      <c r="J172" s="48">
        <v>0</v>
      </c>
      <c r="K172" s="48">
        <v>0.25</v>
      </c>
      <c r="L172" s="48">
        <v>0.1</v>
      </c>
      <c r="M172" s="48">
        <v>0.05</v>
      </c>
      <c r="N172" s="48">
        <v>0</v>
      </c>
      <c r="O172" s="48">
        <v>0.35</v>
      </c>
      <c r="P172" s="48">
        <v>0.1</v>
      </c>
      <c r="Q172" s="48">
        <v>0.05</v>
      </c>
      <c r="R172" s="48">
        <v>0</v>
      </c>
      <c r="S172" s="48">
        <v>0.1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0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  <c r="AG172" s="48">
        <v>0</v>
      </c>
      <c r="AH172" s="45" t="s">
        <v>761</v>
      </c>
    </row>
    <row r="173" spans="1:34" x14ac:dyDescent="0.25">
      <c r="A173" s="1">
        <v>168</v>
      </c>
      <c r="B173" s="32">
        <v>26296039</v>
      </c>
      <c r="C173" s="32" t="s">
        <v>234</v>
      </c>
      <c r="D173" s="32"/>
      <c r="E173" s="44">
        <v>4500</v>
      </c>
      <c r="F173" s="44">
        <v>6000</v>
      </c>
      <c r="G173" s="44">
        <v>6200</v>
      </c>
      <c r="H173" s="44">
        <v>8000</v>
      </c>
      <c r="I173" s="32"/>
      <c r="J173" s="48">
        <v>0</v>
      </c>
      <c r="K173" s="48">
        <v>0.5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0.5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  <c r="AD173" s="48">
        <v>0</v>
      </c>
      <c r="AE173" s="48">
        <v>0</v>
      </c>
      <c r="AF173" s="48">
        <v>0</v>
      </c>
      <c r="AG173" s="48">
        <v>0</v>
      </c>
      <c r="AH173" s="45" t="s">
        <v>761</v>
      </c>
    </row>
    <row r="174" spans="1:34" x14ac:dyDescent="0.25">
      <c r="A174" s="1">
        <v>169</v>
      </c>
      <c r="B174" s="37">
        <v>7737815</v>
      </c>
      <c r="C174" s="37" t="s">
        <v>235</v>
      </c>
      <c r="D174" s="37"/>
      <c r="E174" s="43">
        <v>5200</v>
      </c>
      <c r="F174" s="43">
        <v>5500</v>
      </c>
      <c r="G174" s="43">
        <v>5600</v>
      </c>
      <c r="H174" s="43">
        <v>5800</v>
      </c>
      <c r="I174" s="37"/>
      <c r="J174" s="48">
        <v>0</v>
      </c>
      <c r="K174" s="48">
        <v>0.64</v>
      </c>
      <c r="L174" s="48">
        <v>0</v>
      </c>
      <c r="M174" s="48">
        <v>0.01</v>
      </c>
      <c r="N174" s="48">
        <v>0</v>
      </c>
      <c r="O174" s="48">
        <v>0.3</v>
      </c>
      <c r="P174" s="48">
        <v>0</v>
      </c>
      <c r="Q174" s="48">
        <v>0</v>
      </c>
      <c r="R174" s="48">
        <v>0</v>
      </c>
      <c r="S174" s="48">
        <v>0.05</v>
      </c>
      <c r="T174" s="48">
        <v>0</v>
      </c>
      <c r="U174" s="48">
        <v>0</v>
      </c>
      <c r="V174" s="48">
        <v>0</v>
      </c>
      <c r="W174" s="48">
        <v>0</v>
      </c>
      <c r="X174" s="48">
        <v>0</v>
      </c>
      <c r="Y174" s="48">
        <v>0</v>
      </c>
      <c r="Z174" s="48">
        <v>0</v>
      </c>
      <c r="AA174" s="48">
        <v>0</v>
      </c>
      <c r="AB174" s="48">
        <v>0</v>
      </c>
      <c r="AC174" s="48">
        <v>0</v>
      </c>
      <c r="AD174" s="48">
        <v>0</v>
      </c>
      <c r="AE174" s="48">
        <v>0</v>
      </c>
      <c r="AF174" s="48">
        <v>0</v>
      </c>
      <c r="AG174" s="48">
        <v>0</v>
      </c>
      <c r="AH174" s="45" t="s">
        <v>761</v>
      </c>
    </row>
    <row r="175" spans="1:34" x14ac:dyDescent="0.25">
      <c r="A175" s="1">
        <v>170</v>
      </c>
      <c r="B175" s="32">
        <v>49969137</v>
      </c>
      <c r="C175" s="32" t="s">
        <v>236</v>
      </c>
      <c r="D175" s="32" t="s">
        <v>237</v>
      </c>
      <c r="E175" s="44">
        <v>5000</v>
      </c>
      <c r="F175" s="44">
        <v>5500</v>
      </c>
      <c r="G175" s="44">
        <v>5700</v>
      </c>
      <c r="H175" s="44">
        <v>0</v>
      </c>
      <c r="I175" s="32"/>
      <c r="J175" s="48">
        <v>0.4</v>
      </c>
      <c r="K175" s="48">
        <v>0.55000000000000004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0.05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0</v>
      </c>
      <c r="Z175" s="48">
        <v>0</v>
      </c>
      <c r="AA175" s="48">
        <v>0</v>
      </c>
      <c r="AB175" s="48">
        <v>0</v>
      </c>
      <c r="AC175" s="48">
        <v>0</v>
      </c>
      <c r="AD175" s="48">
        <v>0</v>
      </c>
      <c r="AE175" s="48">
        <v>0</v>
      </c>
      <c r="AF175" s="48">
        <v>0</v>
      </c>
      <c r="AG175" s="48">
        <v>0</v>
      </c>
      <c r="AH175" s="45" t="s">
        <v>761</v>
      </c>
    </row>
    <row r="176" spans="1:34" x14ac:dyDescent="0.25">
      <c r="A176" s="1">
        <v>171</v>
      </c>
      <c r="B176" s="37">
        <v>63908018</v>
      </c>
      <c r="C176" s="37" t="s">
        <v>238</v>
      </c>
      <c r="D176" s="37"/>
      <c r="E176" s="43">
        <v>5000</v>
      </c>
      <c r="F176" s="43">
        <v>5000</v>
      </c>
      <c r="G176" s="43">
        <v>6000</v>
      </c>
      <c r="H176" s="43">
        <v>6500</v>
      </c>
      <c r="I176" s="37"/>
      <c r="J176" s="48">
        <v>0</v>
      </c>
      <c r="K176" s="48">
        <v>0.19999999999999996</v>
      </c>
      <c r="L176" s="48">
        <v>0.5</v>
      </c>
      <c r="M176" s="48">
        <v>0.2</v>
      </c>
      <c r="N176" s="48">
        <v>0</v>
      </c>
      <c r="O176" s="48">
        <v>0.1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8">
        <v>0</v>
      </c>
      <c r="Y176" s="48">
        <v>0</v>
      </c>
      <c r="Z176" s="48">
        <v>0</v>
      </c>
      <c r="AA176" s="48">
        <v>0</v>
      </c>
      <c r="AB176" s="48">
        <v>0</v>
      </c>
      <c r="AC176" s="48">
        <v>0</v>
      </c>
      <c r="AD176" s="48">
        <v>0</v>
      </c>
      <c r="AE176" s="48">
        <v>0</v>
      </c>
      <c r="AF176" s="48">
        <v>0</v>
      </c>
      <c r="AG176" s="48">
        <v>0</v>
      </c>
      <c r="AH176" s="45" t="s">
        <v>761</v>
      </c>
    </row>
    <row r="177" spans="1:34" x14ac:dyDescent="0.25">
      <c r="A177" s="1">
        <v>172</v>
      </c>
      <c r="B177" s="32">
        <v>64361144</v>
      </c>
      <c r="C177" s="32" t="s">
        <v>239</v>
      </c>
      <c r="D177" s="32" t="s">
        <v>240</v>
      </c>
      <c r="E177" s="44">
        <v>5200</v>
      </c>
      <c r="F177" s="44">
        <v>5300</v>
      </c>
      <c r="G177" s="44">
        <v>5500</v>
      </c>
      <c r="H177" s="44">
        <v>5500</v>
      </c>
      <c r="I177" s="32"/>
      <c r="J177" s="48">
        <v>0</v>
      </c>
      <c r="K177" s="48">
        <v>0.92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0.03</v>
      </c>
      <c r="S177" s="48">
        <v>0.04</v>
      </c>
      <c r="T177" s="48">
        <v>0</v>
      </c>
      <c r="U177" s="48">
        <v>0</v>
      </c>
      <c r="V177" s="48">
        <v>0</v>
      </c>
      <c r="W177" s="48">
        <v>0</v>
      </c>
      <c r="X177" s="48">
        <v>0</v>
      </c>
      <c r="Y177" s="48">
        <v>0</v>
      </c>
      <c r="Z177" s="48">
        <v>0.01</v>
      </c>
      <c r="AA177" s="48">
        <v>0</v>
      </c>
      <c r="AB177" s="48">
        <v>0</v>
      </c>
      <c r="AC177" s="48">
        <v>0</v>
      </c>
      <c r="AD177" s="48">
        <v>0</v>
      </c>
      <c r="AE177" s="48">
        <v>0</v>
      </c>
      <c r="AF177" s="48">
        <v>0</v>
      </c>
      <c r="AG177" s="48">
        <v>0</v>
      </c>
      <c r="AH177" s="45" t="s">
        <v>761</v>
      </c>
    </row>
    <row r="178" spans="1:34" x14ac:dyDescent="0.25">
      <c r="A178" s="1">
        <v>173</v>
      </c>
      <c r="B178" s="37">
        <v>15058751</v>
      </c>
      <c r="C178" s="37" t="s">
        <v>241</v>
      </c>
      <c r="D178" s="37"/>
      <c r="E178" s="43">
        <v>4500</v>
      </c>
      <c r="F178" s="43">
        <v>5000</v>
      </c>
      <c r="G178" s="43">
        <v>6000</v>
      </c>
      <c r="H178" s="43">
        <v>7500</v>
      </c>
      <c r="I178" s="37"/>
      <c r="J178" s="48">
        <v>0</v>
      </c>
      <c r="K178" s="48">
        <v>5.0000000000000044E-2</v>
      </c>
      <c r="L178" s="48">
        <v>0</v>
      </c>
      <c r="M178" s="48">
        <v>0.7</v>
      </c>
      <c r="N178" s="48">
        <v>0</v>
      </c>
      <c r="O178" s="48">
        <v>0</v>
      </c>
      <c r="P178" s="48">
        <v>0</v>
      </c>
      <c r="Q178" s="48">
        <v>0.25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8">
        <v>0</v>
      </c>
      <c r="Y178" s="48">
        <v>0</v>
      </c>
      <c r="Z178" s="48">
        <v>0</v>
      </c>
      <c r="AA178" s="48">
        <v>0</v>
      </c>
      <c r="AB178" s="48">
        <v>0</v>
      </c>
      <c r="AC178" s="48">
        <v>0</v>
      </c>
      <c r="AD178" s="48">
        <v>0</v>
      </c>
      <c r="AE178" s="48">
        <v>0</v>
      </c>
      <c r="AF178" s="48">
        <v>0</v>
      </c>
      <c r="AG178" s="48">
        <v>0</v>
      </c>
      <c r="AH178" s="45" t="s">
        <v>761</v>
      </c>
    </row>
    <row r="179" spans="1:34" x14ac:dyDescent="0.25">
      <c r="A179" s="1">
        <v>174</v>
      </c>
      <c r="B179" s="32">
        <v>2626772</v>
      </c>
      <c r="C179" s="32" t="s">
        <v>242</v>
      </c>
      <c r="D179" s="32"/>
      <c r="E179" s="44">
        <v>4600</v>
      </c>
      <c r="F179" s="44">
        <v>4600</v>
      </c>
      <c r="G179" s="44">
        <v>5800</v>
      </c>
      <c r="H179" s="44">
        <v>5900</v>
      </c>
      <c r="I179" s="32"/>
      <c r="J179" s="48">
        <v>0.8</v>
      </c>
      <c r="K179" s="48">
        <v>0</v>
      </c>
      <c r="L179" s="48">
        <v>0</v>
      </c>
      <c r="M179" s="48">
        <v>0</v>
      </c>
      <c r="N179" s="48">
        <v>0.05</v>
      </c>
      <c r="O179" s="48">
        <v>0</v>
      </c>
      <c r="P179" s="48">
        <v>0</v>
      </c>
      <c r="Q179" s="48">
        <v>0</v>
      </c>
      <c r="R179" s="48">
        <v>0.1</v>
      </c>
      <c r="S179" s="48">
        <v>0</v>
      </c>
      <c r="T179" s="48">
        <v>0</v>
      </c>
      <c r="U179" s="48">
        <v>0</v>
      </c>
      <c r="V179" s="48">
        <v>0.01</v>
      </c>
      <c r="W179" s="48">
        <v>0</v>
      </c>
      <c r="X179" s="48">
        <v>0</v>
      </c>
      <c r="Y179" s="48">
        <v>0</v>
      </c>
      <c r="Z179" s="48">
        <v>0.03</v>
      </c>
      <c r="AA179" s="48">
        <v>0</v>
      </c>
      <c r="AB179" s="48">
        <v>0</v>
      </c>
      <c r="AC179" s="48">
        <v>0</v>
      </c>
      <c r="AD179" s="48">
        <v>0.01</v>
      </c>
      <c r="AE179" s="48">
        <v>0</v>
      </c>
      <c r="AF179" s="48">
        <v>0</v>
      </c>
      <c r="AG179" s="48">
        <v>0</v>
      </c>
      <c r="AH179" s="45" t="s">
        <v>761</v>
      </c>
    </row>
    <row r="180" spans="1:34" x14ac:dyDescent="0.25">
      <c r="A180" s="1">
        <v>175</v>
      </c>
      <c r="B180" s="37">
        <v>13518399</v>
      </c>
      <c r="C180" s="37" t="s">
        <v>243</v>
      </c>
      <c r="D180" s="37"/>
      <c r="E180" s="43">
        <v>0</v>
      </c>
      <c r="F180" s="43">
        <v>5000</v>
      </c>
      <c r="G180" s="43">
        <v>5000</v>
      </c>
      <c r="H180" s="43">
        <v>5000</v>
      </c>
      <c r="I180" s="37"/>
      <c r="J180" s="48">
        <v>0</v>
      </c>
      <c r="K180" s="48">
        <v>1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8">
        <v>0</v>
      </c>
      <c r="AA180" s="48">
        <v>0</v>
      </c>
      <c r="AB180" s="48">
        <v>0</v>
      </c>
      <c r="AC180" s="48">
        <v>0</v>
      </c>
      <c r="AD180" s="48">
        <v>0</v>
      </c>
      <c r="AE180" s="48">
        <v>0</v>
      </c>
      <c r="AF180" s="48">
        <v>0</v>
      </c>
      <c r="AG180" s="48">
        <v>0</v>
      </c>
      <c r="AH180" s="45" t="s">
        <v>761</v>
      </c>
    </row>
    <row r="181" spans="1:34" x14ac:dyDescent="0.25">
      <c r="A181" s="1">
        <v>176</v>
      </c>
      <c r="B181" s="32">
        <v>25287885</v>
      </c>
      <c r="C181" s="32" t="s">
        <v>244</v>
      </c>
      <c r="D181" s="32"/>
      <c r="E181" s="44">
        <v>5000</v>
      </c>
      <c r="F181" s="44">
        <v>5000</v>
      </c>
      <c r="G181" s="44">
        <v>5000</v>
      </c>
      <c r="H181" s="44">
        <v>5000</v>
      </c>
      <c r="I181" s="32"/>
      <c r="J181" s="48">
        <v>0</v>
      </c>
      <c r="K181" s="48">
        <v>0.75</v>
      </c>
      <c r="L181" s="48">
        <v>0</v>
      </c>
      <c r="M181" s="48">
        <v>0.25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8">
        <v>0</v>
      </c>
      <c r="U181" s="48">
        <v>0</v>
      </c>
      <c r="V181" s="48">
        <v>0</v>
      </c>
      <c r="W181" s="48">
        <v>0</v>
      </c>
      <c r="X181" s="48">
        <v>0</v>
      </c>
      <c r="Y181" s="48">
        <v>0</v>
      </c>
      <c r="Z181" s="48">
        <v>0</v>
      </c>
      <c r="AA181" s="48">
        <v>0</v>
      </c>
      <c r="AB181" s="48">
        <v>0</v>
      </c>
      <c r="AC181" s="48">
        <v>0</v>
      </c>
      <c r="AD181" s="48">
        <v>0</v>
      </c>
      <c r="AE181" s="48">
        <v>0</v>
      </c>
      <c r="AF181" s="48">
        <v>0</v>
      </c>
      <c r="AG181" s="48">
        <v>0</v>
      </c>
      <c r="AH181" s="45" t="s">
        <v>761</v>
      </c>
    </row>
    <row r="182" spans="1:34" x14ac:dyDescent="0.25">
      <c r="A182" s="1">
        <v>177</v>
      </c>
      <c r="B182" s="37">
        <v>26060019</v>
      </c>
      <c r="C182" s="37" t="s">
        <v>245</v>
      </c>
      <c r="D182" s="37"/>
      <c r="E182" s="43">
        <v>5000</v>
      </c>
      <c r="F182" s="43">
        <v>5000</v>
      </c>
      <c r="G182" s="43">
        <v>5000</v>
      </c>
      <c r="H182" s="43">
        <v>5000</v>
      </c>
      <c r="I182" s="37"/>
      <c r="J182" s="48">
        <v>0.2</v>
      </c>
      <c r="K182" s="48">
        <v>0.8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8">
        <v>0</v>
      </c>
      <c r="Y182" s="48">
        <v>0</v>
      </c>
      <c r="Z182" s="48">
        <v>0</v>
      </c>
      <c r="AA182" s="48">
        <v>0</v>
      </c>
      <c r="AB182" s="48">
        <v>0</v>
      </c>
      <c r="AC182" s="48">
        <v>0</v>
      </c>
      <c r="AD182" s="48">
        <v>0</v>
      </c>
      <c r="AE182" s="48">
        <v>0</v>
      </c>
      <c r="AF182" s="48">
        <v>0</v>
      </c>
      <c r="AG182" s="48">
        <v>0</v>
      </c>
      <c r="AH182" s="45" t="s">
        <v>761</v>
      </c>
    </row>
    <row r="183" spans="1:34" x14ac:dyDescent="0.25">
      <c r="A183" s="1">
        <v>178</v>
      </c>
      <c r="B183" s="32">
        <v>28719379</v>
      </c>
      <c r="C183" s="32" t="s">
        <v>246</v>
      </c>
      <c r="D183" s="32" t="s">
        <v>247</v>
      </c>
      <c r="E183" s="44">
        <v>5000</v>
      </c>
      <c r="F183" s="44">
        <v>5000</v>
      </c>
      <c r="G183" s="44">
        <v>5000</v>
      </c>
      <c r="H183" s="44">
        <v>5000</v>
      </c>
      <c r="I183" s="32"/>
      <c r="J183" s="48">
        <v>0.15</v>
      </c>
      <c r="K183" s="48">
        <v>0.45000000000000007</v>
      </c>
      <c r="L183" s="48">
        <v>0</v>
      </c>
      <c r="M183" s="48">
        <v>0</v>
      </c>
      <c r="N183" s="48">
        <v>0.05</v>
      </c>
      <c r="O183" s="48">
        <v>0.05</v>
      </c>
      <c r="P183" s="48">
        <v>0</v>
      </c>
      <c r="Q183" s="48">
        <v>0</v>
      </c>
      <c r="R183" s="48">
        <v>0.05</v>
      </c>
      <c r="S183" s="48">
        <v>0.05</v>
      </c>
      <c r="T183" s="48">
        <v>0</v>
      </c>
      <c r="U183" s="48">
        <v>0</v>
      </c>
      <c r="V183" s="48">
        <v>0</v>
      </c>
      <c r="W183" s="48">
        <v>0</v>
      </c>
      <c r="X183" s="48">
        <v>0</v>
      </c>
      <c r="Y183" s="48">
        <v>0</v>
      </c>
      <c r="Z183" s="48">
        <v>0.05</v>
      </c>
      <c r="AA183" s="48">
        <v>0.05</v>
      </c>
      <c r="AB183" s="48">
        <v>0</v>
      </c>
      <c r="AC183" s="48">
        <v>0</v>
      </c>
      <c r="AD183" s="48">
        <v>0.05</v>
      </c>
      <c r="AE183" s="48">
        <v>0.05</v>
      </c>
      <c r="AF183" s="48">
        <v>0</v>
      </c>
      <c r="AG183" s="48">
        <v>0</v>
      </c>
      <c r="AH183" s="45" t="s">
        <v>761</v>
      </c>
    </row>
    <row r="184" spans="1:34" x14ac:dyDescent="0.25">
      <c r="A184" s="1">
        <v>179</v>
      </c>
      <c r="B184" s="37">
        <v>48648292</v>
      </c>
      <c r="C184" s="37" t="s">
        <v>248</v>
      </c>
      <c r="D184" s="37"/>
      <c r="E184" s="43">
        <v>0</v>
      </c>
      <c r="F184" s="43">
        <v>5000</v>
      </c>
      <c r="G184" s="43">
        <v>5000</v>
      </c>
      <c r="H184" s="43">
        <v>5000</v>
      </c>
      <c r="I184" s="37"/>
      <c r="J184" s="48">
        <v>0</v>
      </c>
      <c r="K184" s="48">
        <v>0.8</v>
      </c>
      <c r="L184" s="48">
        <v>0</v>
      </c>
      <c r="M184" s="48">
        <v>0</v>
      </c>
      <c r="N184" s="48">
        <v>0</v>
      </c>
      <c r="O184" s="48">
        <v>0.2</v>
      </c>
      <c r="P184" s="48">
        <v>0</v>
      </c>
      <c r="Q184" s="48">
        <v>0</v>
      </c>
      <c r="R184" s="48">
        <v>0</v>
      </c>
      <c r="S184" s="48">
        <v>0</v>
      </c>
      <c r="T184" s="48">
        <v>0</v>
      </c>
      <c r="U184" s="48">
        <v>0</v>
      </c>
      <c r="V184" s="48">
        <v>0</v>
      </c>
      <c r="W184" s="48">
        <v>0</v>
      </c>
      <c r="X184" s="48">
        <v>0</v>
      </c>
      <c r="Y184" s="48">
        <v>0</v>
      </c>
      <c r="Z184" s="48">
        <v>0</v>
      </c>
      <c r="AA184" s="48">
        <v>0</v>
      </c>
      <c r="AB184" s="48">
        <v>0</v>
      </c>
      <c r="AC184" s="48">
        <v>0</v>
      </c>
      <c r="AD184" s="48">
        <v>0</v>
      </c>
      <c r="AE184" s="48">
        <v>0</v>
      </c>
      <c r="AF184" s="48">
        <v>0</v>
      </c>
      <c r="AG184" s="48">
        <v>0</v>
      </c>
      <c r="AH184" s="45" t="s">
        <v>761</v>
      </c>
    </row>
    <row r="185" spans="1:34" x14ac:dyDescent="0.25">
      <c r="A185" s="1">
        <v>180</v>
      </c>
      <c r="B185" s="32">
        <v>63298597</v>
      </c>
      <c r="C185" s="32" t="s">
        <v>249</v>
      </c>
      <c r="D185" s="32" t="s">
        <v>250</v>
      </c>
      <c r="E185" s="44">
        <v>0</v>
      </c>
      <c r="F185" s="44">
        <v>5000</v>
      </c>
      <c r="G185" s="44">
        <v>5000</v>
      </c>
      <c r="H185" s="44">
        <v>5000</v>
      </c>
      <c r="I185" s="32"/>
      <c r="J185" s="48">
        <v>0</v>
      </c>
      <c r="K185" s="48">
        <v>1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8">
        <v>0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  <c r="Z185" s="48">
        <v>0</v>
      </c>
      <c r="AA185" s="48">
        <v>0</v>
      </c>
      <c r="AB185" s="48">
        <v>0</v>
      </c>
      <c r="AC185" s="48">
        <v>0</v>
      </c>
      <c r="AD185" s="48">
        <v>0</v>
      </c>
      <c r="AE185" s="48">
        <v>0</v>
      </c>
      <c r="AF185" s="48">
        <v>0</v>
      </c>
      <c r="AG185" s="48">
        <v>0</v>
      </c>
      <c r="AH185" s="45" t="s">
        <v>761</v>
      </c>
    </row>
    <row r="186" spans="1:34" x14ac:dyDescent="0.25">
      <c r="A186" s="1">
        <v>181</v>
      </c>
      <c r="B186" s="37">
        <v>27776051</v>
      </c>
      <c r="C186" s="37" t="s">
        <v>251</v>
      </c>
      <c r="D186" s="37"/>
      <c r="E186" s="43">
        <v>5000</v>
      </c>
      <c r="F186" s="43">
        <v>5000</v>
      </c>
      <c r="G186" s="43">
        <v>5000</v>
      </c>
      <c r="H186" s="43">
        <v>5000</v>
      </c>
      <c r="I186" s="37"/>
      <c r="J186" s="48">
        <v>0.1</v>
      </c>
      <c r="K186" s="48">
        <v>0.2</v>
      </c>
      <c r="L186" s="48">
        <v>0.15</v>
      </c>
      <c r="M186" s="48">
        <v>0.05</v>
      </c>
      <c r="N186" s="48">
        <v>0</v>
      </c>
      <c r="O186" s="48">
        <v>0</v>
      </c>
      <c r="P186" s="48">
        <v>0</v>
      </c>
      <c r="Q186" s="48">
        <v>0</v>
      </c>
      <c r="R186" s="48">
        <v>0</v>
      </c>
      <c r="S186" s="48">
        <v>0</v>
      </c>
      <c r="T186" s="48">
        <v>0</v>
      </c>
      <c r="U186" s="48">
        <v>0</v>
      </c>
      <c r="V186" s="48">
        <v>0</v>
      </c>
      <c r="W186" s="48">
        <v>0.1</v>
      </c>
      <c r="X186" s="48">
        <v>0.4</v>
      </c>
      <c r="Y186" s="48">
        <v>0</v>
      </c>
      <c r="Z186" s="48">
        <v>0</v>
      </c>
      <c r="AA186" s="48">
        <v>0</v>
      </c>
      <c r="AB186" s="48">
        <v>0</v>
      </c>
      <c r="AC186" s="48">
        <v>0</v>
      </c>
      <c r="AD186" s="48">
        <v>0</v>
      </c>
      <c r="AE186" s="48">
        <v>0</v>
      </c>
      <c r="AF186" s="48">
        <v>0</v>
      </c>
      <c r="AG186" s="48">
        <v>0</v>
      </c>
      <c r="AH186" s="45" t="s">
        <v>761</v>
      </c>
    </row>
    <row r="187" spans="1:34" x14ac:dyDescent="0.25">
      <c r="A187" s="1">
        <v>182</v>
      </c>
      <c r="B187" s="32">
        <v>73880302</v>
      </c>
      <c r="C187" s="32" t="s">
        <v>252</v>
      </c>
      <c r="D187" s="32"/>
      <c r="E187" s="44">
        <v>5000</v>
      </c>
      <c r="F187" s="44">
        <v>5000</v>
      </c>
      <c r="G187" s="44">
        <v>5000</v>
      </c>
      <c r="H187" s="44">
        <v>5000</v>
      </c>
      <c r="I187" s="32"/>
      <c r="J187" s="48">
        <v>0</v>
      </c>
      <c r="K187" s="48">
        <v>-0.5</v>
      </c>
      <c r="L187" s="48">
        <v>0.5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8">
        <v>0</v>
      </c>
      <c r="U187" s="48">
        <v>0</v>
      </c>
      <c r="V187" s="48">
        <v>0</v>
      </c>
      <c r="W187" s="48">
        <v>0.2</v>
      </c>
      <c r="X187" s="48">
        <v>0.8</v>
      </c>
      <c r="Y187" s="48">
        <v>0</v>
      </c>
      <c r="Z187" s="48">
        <v>0</v>
      </c>
      <c r="AA187" s="48">
        <v>0</v>
      </c>
      <c r="AB187" s="48">
        <v>0</v>
      </c>
      <c r="AC187" s="48">
        <v>0</v>
      </c>
      <c r="AD187" s="48">
        <v>0</v>
      </c>
      <c r="AE187" s="48">
        <v>0</v>
      </c>
      <c r="AF187" s="48">
        <v>0</v>
      </c>
      <c r="AG187" s="48">
        <v>0</v>
      </c>
      <c r="AH187" s="45" t="s">
        <v>759</v>
      </c>
    </row>
    <row r="188" spans="1:34" x14ac:dyDescent="0.25">
      <c r="A188" s="1">
        <v>183</v>
      </c>
      <c r="B188" s="37">
        <v>4944909</v>
      </c>
      <c r="C188" s="37" t="s">
        <v>253</v>
      </c>
      <c r="D188" s="37"/>
      <c r="E188" s="43">
        <v>4900</v>
      </c>
      <c r="F188" s="43">
        <v>4960</v>
      </c>
      <c r="G188" s="43">
        <v>5040</v>
      </c>
      <c r="H188" s="43">
        <v>5000</v>
      </c>
      <c r="I188" s="37"/>
      <c r="J188" s="48">
        <v>0.05</v>
      </c>
      <c r="K188" s="48">
        <v>0.25</v>
      </c>
      <c r="L188" s="48">
        <v>0</v>
      </c>
      <c r="M188" s="48">
        <v>0</v>
      </c>
      <c r="N188" s="48">
        <v>0.05</v>
      </c>
      <c r="O188" s="48">
        <v>0.15</v>
      </c>
      <c r="P188" s="48">
        <v>0</v>
      </c>
      <c r="Q188" s="48">
        <v>0</v>
      </c>
      <c r="R188" s="48">
        <v>0.05</v>
      </c>
      <c r="S188" s="48">
        <v>0.15</v>
      </c>
      <c r="T188" s="48">
        <v>0</v>
      </c>
      <c r="U188" s="48">
        <v>0</v>
      </c>
      <c r="V188" s="48">
        <v>0</v>
      </c>
      <c r="W188" s="48">
        <v>0</v>
      </c>
      <c r="X188" s="48">
        <v>0</v>
      </c>
      <c r="Y188" s="48">
        <v>0</v>
      </c>
      <c r="Z188" s="48">
        <v>0.05</v>
      </c>
      <c r="AA188" s="48">
        <v>0.1</v>
      </c>
      <c r="AB188" s="48">
        <v>0</v>
      </c>
      <c r="AC188" s="48">
        <v>0</v>
      </c>
      <c r="AD188" s="48">
        <v>0.05</v>
      </c>
      <c r="AE188" s="48">
        <v>0.1</v>
      </c>
      <c r="AF188" s="48">
        <v>0</v>
      </c>
      <c r="AG188" s="48">
        <v>0</v>
      </c>
      <c r="AH188" s="45" t="s">
        <v>762</v>
      </c>
    </row>
    <row r="189" spans="1:34" x14ac:dyDescent="0.25">
      <c r="A189" s="1">
        <v>184</v>
      </c>
      <c r="B189" s="32">
        <v>8771669</v>
      </c>
      <c r="C189" s="32" t="s">
        <v>254</v>
      </c>
      <c r="D189" s="32"/>
      <c r="E189" s="44">
        <v>4800</v>
      </c>
      <c r="F189" s="44">
        <v>5000</v>
      </c>
      <c r="G189" s="44">
        <v>5100</v>
      </c>
      <c r="H189" s="44">
        <v>5000</v>
      </c>
      <c r="I189" s="32"/>
      <c r="J189" s="48">
        <v>0.2</v>
      </c>
      <c r="K189" s="48">
        <v>0.44999999999999996</v>
      </c>
      <c r="L189" s="48">
        <v>0</v>
      </c>
      <c r="M189" s="48">
        <v>0</v>
      </c>
      <c r="N189" s="48">
        <v>0.06</v>
      </c>
      <c r="O189" s="48">
        <v>0</v>
      </c>
      <c r="P189" s="48">
        <v>0</v>
      </c>
      <c r="Q189" s="48">
        <v>0</v>
      </c>
      <c r="R189" s="48">
        <v>0.12</v>
      </c>
      <c r="S189" s="48">
        <v>0</v>
      </c>
      <c r="T189" s="48">
        <v>0</v>
      </c>
      <c r="U189" s="48">
        <v>0</v>
      </c>
      <c r="V189" s="48">
        <v>0.02</v>
      </c>
      <c r="W189" s="48">
        <v>0</v>
      </c>
      <c r="X189" s="48">
        <v>0</v>
      </c>
      <c r="Y189" s="48">
        <v>0</v>
      </c>
      <c r="Z189" s="48">
        <v>0.08</v>
      </c>
      <c r="AA189" s="48">
        <v>0</v>
      </c>
      <c r="AB189" s="48">
        <v>0</v>
      </c>
      <c r="AC189" s="48">
        <v>0</v>
      </c>
      <c r="AD189" s="48">
        <v>7.0000000000000007E-2</v>
      </c>
      <c r="AE189" s="48">
        <v>0</v>
      </c>
      <c r="AF189" s="48">
        <v>0</v>
      </c>
      <c r="AG189" s="48">
        <v>0</v>
      </c>
      <c r="AH189" s="45" t="s">
        <v>762</v>
      </c>
    </row>
    <row r="190" spans="1:34" x14ac:dyDescent="0.25">
      <c r="A190" s="1">
        <v>185</v>
      </c>
      <c r="B190" s="37">
        <v>48398519</v>
      </c>
      <c r="C190" s="37" t="s">
        <v>255</v>
      </c>
      <c r="D190" s="37"/>
      <c r="E190" s="43">
        <v>5200</v>
      </c>
      <c r="F190" s="43">
        <v>4800</v>
      </c>
      <c r="G190" s="43">
        <v>4900</v>
      </c>
      <c r="H190" s="43">
        <v>5050</v>
      </c>
      <c r="I190" s="37"/>
      <c r="J190" s="48">
        <v>0.1</v>
      </c>
      <c r="K190" s="48">
        <v>0.4</v>
      </c>
      <c r="L190" s="48">
        <v>0</v>
      </c>
      <c r="M190" s="48">
        <v>0</v>
      </c>
      <c r="N190" s="48">
        <v>0.1</v>
      </c>
      <c r="O190" s="48">
        <v>0.3</v>
      </c>
      <c r="P190" s="48">
        <v>0</v>
      </c>
      <c r="Q190" s="48">
        <v>0</v>
      </c>
      <c r="R190" s="48">
        <v>0</v>
      </c>
      <c r="S190" s="48">
        <v>0.1</v>
      </c>
      <c r="T190" s="48">
        <v>0</v>
      </c>
      <c r="U190" s="48">
        <v>0</v>
      </c>
      <c r="V190" s="48">
        <v>0</v>
      </c>
      <c r="W190" s="48">
        <v>0</v>
      </c>
      <c r="X190" s="48">
        <v>0</v>
      </c>
      <c r="Y190" s="48">
        <v>0</v>
      </c>
      <c r="Z190" s="48">
        <v>0</v>
      </c>
      <c r="AA190" s="48">
        <v>0</v>
      </c>
      <c r="AB190" s="48">
        <v>0</v>
      </c>
      <c r="AC190" s="48">
        <v>0</v>
      </c>
      <c r="AD190" s="48">
        <v>0</v>
      </c>
      <c r="AE190" s="48">
        <v>0</v>
      </c>
      <c r="AF190" s="48">
        <v>0</v>
      </c>
      <c r="AG190" s="48">
        <v>0</v>
      </c>
      <c r="AH190" s="45" t="s">
        <v>762</v>
      </c>
    </row>
    <row r="191" spans="1:34" x14ac:dyDescent="0.25">
      <c r="A191" s="1">
        <v>186</v>
      </c>
      <c r="B191" s="32">
        <v>60713356</v>
      </c>
      <c r="C191" s="32" t="s">
        <v>256</v>
      </c>
      <c r="D191" s="32" t="s">
        <v>257</v>
      </c>
      <c r="E191" s="44">
        <v>4628</v>
      </c>
      <c r="F191" s="44">
        <v>4829</v>
      </c>
      <c r="G191" s="44">
        <v>5425</v>
      </c>
      <c r="H191" s="44">
        <v>4350</v>
      </c>
      <c r="I191" s="32"/>
      <c r="J191" s="48">
        <v>0</v>
      </c>
      <c r="K191" s="48">
        <v>0.72489999999999999</v>
      </c>
      <c r="L191" s="48">
        <v>9.3799999999999994E-2</v>
      </c>
      <c r="M191" s="48">
        <v>4.53E-2</v>
      </c>
      <c r="N191" s="48">
        <v>0</v>
      </c>
      <c r="O191" s="48">
        <v>6.4399999999999999E-2</v>
      </c>
      <c r="P191" s="48">
        <v>8.9999999999999993E-3</v>
      </c>
      <c r="Q191" s="48">
        <v>7.0000000000000001E-3</v>
      </c>
      <c r="R191" s="48">
        <v>0</v>
      </c>
      <c r="S191" s="48">
        <v>4.6300000000000001E-2</v>
      </c>
      <c r="T191" s="48">
        <v>0</v>
      </c>
      <c r="U191" s="48">
        <v>0</v>
      </c>
      <c r="V191" s="48">
        <v>0</v>
      </c>
      <c r="W191" s="48">
        <v>0</v>
      </c>
      <c r="X191" s="48">
        <v>0</v>
      </c>
      <c r="Y191" s="48">
        <v>0</v>
      </c>
      <c r="Z191" s="48">
        <v>0</v>
      </c>
      <c r="AA191" s="48">
        <v>8.6E-3</v>
      </c>
      <c r="AB191" s="48">
        <v>0</v>
      </c>
      <c r="AC191" s="48">
        <v>0</v>
      </c>
      <c r="AD191" s="48">
        <v>0</v>
      </c>
      <c r="AE191" s="48">
        <v>6.9999999999999999E-4</v>
      </c>
      <c r="AF191" s="48">
        <v>0</v>
      </c>
      <c r="AG191" s="48">
        <v>0</v>
      </c>
      <c r="AH191" s="45" t="s">
        <v>762</v>
      </c>
    </row>
    <row r="192" spans="1:34" x14ac:dyDescent="0.25">
      <c r="A192" s="1">
        <v>187</v>
      </c>
      <c r="B192" s="37">
        <v>29912</v>
      </c>
      <c r="C192" s="37" t="s">
        <v>258</v>
      </c>
      <c r="D192" s="37"/>
      <c r="E192" s="43">
        <v>3800</v>
      </c>
      <c r="F192" s="43">
        <v>4000</v>
      </c>
      <c r="G192" s="43">
        <v>7000</v>
      </c>
      <c r="H192" s="43">
        <v>3000</v>
      </c>
      <c r="I192" s="37"/>
      <c r="J192" s="48">
        <v>0.02</v>
      </c>
      <c r="K192" s="48">
        <v>0</v>
      </c>
      <c r="L192" s="48">
        <v>0</v>
      </c>
      <c r="M192" s="48">
        <v>0</v>
      </c>
      <c r="N192" s="48">
        <v>0.02</v>
      </c>
      <c r="O192" s="48">
        <v>0</v>
      </c>
      <c r="P192" s="48">
        <v>0</v>
      </c>
      <c r="Q192" s="48">
        <v>0</v>
      </c>
      <c r="R192" s="48">
        <v>0.01</v>
      </c>
      <c r="S192" s="48">
        <v>0</v>
      </c>
      <c r="T192" s="48">
        <v>0</v>
      </c>
      <c r="U192" s="48">
        <v>0</v>
      </c>
      <c r="V192" s="48">
        <v>0.8</v>
      </c>
      <c r="W192" s="48">
        <v>0</v>
      </c>
      <c r="X192" s="48">
        <v>0</v>
      </c>
      <c r="Y192" s="48">
        <v>0</v>
      </c>
      <c r="Z192" s="48">
        <v>0.1</v>
      </c>
      <c r="AA192" s="48">
        <v>0</v>
      </c>
      <c r="AB192" s="48">
        <v>0</v>
      </c>
      <c r="AC192" s="48">
        <v>0</v>
      </c>
      <c r="AD192" s="48">
        <v>0.05</v>
      </c>
      <c r="AE192" s="48">
        <v>0</v>
      </c>
      <c r="AF192" s="48">
        <v>0</v>
      </c>
      <c r="AG192" s="48">
        <v>0</v>
      </c>
      <c r="AH192" s="45" t="s">
        <v>762</v>
      </c>
    </row>
    <row r="193" spans="1:34" x14ac:dyDescent="0.25">
      <c r="A193" s="1">
        <v>188</v>
      </c>
      <c r="B193" s="32">
        <v>44684291</v>
      </c>
      <c r="C193" s="32" t="s">
        <v>259</v>
      </c>
      <c r="D193" s="32" t="s">
        <v>259</v>
      </c>
      <c r="E193" s="44">
        <v>4259</v>
      </c>
      <c r="F193" s="44">
        <v>4738</v>
      </c>
      <c r="G193" s="44">
        <v>5615</v>
      </c>
      <c r="H193" s="44">
        <v>4500</v>
      </c>
      <c r="I193" s="32"/>
      <c r="J193" s="48">
        <v>0</v>
      </c>
      <c r="K193" s="48">
        <v>0.3</v>
      </c>
      <c r="L193" s="48">
        <v>0</v>
      </c>
      <c r="M193" s="48">
        <v>0</v>
      </c>
      <c r="N193" s="48">
        <v>0</v>
      </c>
      <c r="O193" s="48">
        <v>0.1</v>
      </c>
      <c r="P193" s="48">
        <v>0</v>
      </c>
      <c r="Q193" s="48">
        <v>0</v>
      </c>
      <c r="R193" s="48">
        <v>0</v>
      </c>
      <c r="S193" s="48">
        <v>0.6</v>
      </c>
      <c r="T193" s="48">
        <v>0</v>
      </c>
      <c r="U193" s="48">
        <v>0</v>
      </c>
      <c r="V193" s="48">
        <v>0</v>
      </c>
      <c r="W193" s="48">
        <v>0</v>
      </c>
      <c r="X193" s="48">
        <v>0</v>
      </c>
      <c r="Y193" s="48">
        <v>0</v>
      </c>
      <c r="Z193" s="48">
        <v>0</v>
      </c>
      <c r="AA193" s="48">
        <v>0</v>
      </c>
      <c r="AB193" s="48">
        <v>0</v>
      </c>
      <c r="AC193" s="48">
        <v>0</v>
      </c>
      <c r="AD193" s="48">
        <v>0</v>
      </c>
      <c r="AE193" s="48">
        <v>0</v>
      </c>
      <c r="AF193" s="48">
        <v>0</v>
      </c>
      <c r="AG193" s="48">
        <v>0</v>
      </c>
      <c r="AH193" s="45" t="s">
        <v>762</v>
      </c>
    </row>
    <row r="194" spans="1:34" x14ac:dyDescent="0.25">
      <c r="A194" s="1">
        <v>189</v>
      </c>
      <c r="B194" s="37">
        <v>27796604</v>
      </c>
      <c r="C194" s="37" t="s">
        <v>260</v>
      </c>
      <c r="D194" s="37" t="s">
        <v>261</v>
      </c>
      <c r="E194" s="43">
        <v>4200</v>
      </c>
      <c r="F194" s="43">
        <v>4800</v>
      </c>
      <c r="G194" s="43">
        <v>5150</v>
      </c>
      <c r="H194" s="43">
        <v>5400</v>
      </c>
      <c r="I194" s="37"/>
      <c r="J194" s="48">
        <v>0.05</v>
      </c>
      <c r="K194" s="48">
        <v>9.9999999999999978E-2</v>
      </c>
      <c r="L194" s="48">
        <v>0.05</v>
      </c>
      <c r="M194" s="48">
        <v>0.4</v>
      </c>
      <c r="N194" s="48">
        <v>0</v>
      </c>
      <c r="O194" s="48">
        <v>0</v>
      </c>
      <c r="P194" s="48">
        <v>0</v>
      </c>
      <c r="Q194" s="48">
        <v>0</v>
      </c>
      <c r="R194" s="48">
        <v>0</v>
      </c>
      <c r="S194" s="48">
        <v>0</v>
      </c>
      <c r="T194" s="48">
        <v>0</v>
      </c>
      <c r="U194" s="48">
        <v>0</v>
      </c>
      <c r="V194" s="48">
        <v>0</v>
      </c>
      <c r="W194" s="48">
        <v>0</v>
      </c>
      <c r="X194" s="48">
        <v>0.4</v>
      </c>
      <c r="Y194" s="48">
        <v>0</v>
      </c>
      <c r="Z194" s="48">
        <v>0</v>
      </c>
      <c r="AA194" s="48">
        <v>0</v>
      </c>
      <c r="AB194" s="48">
        <v>0</v>
      </c>
      <c r="AC194" s="48">
        <v>0</v>
      </c>
      <c r="AD194" s="48">
        <v>0</v>
      </c>
      <c r="AE194" s="48">
        <v>0</v>
      </c>
      <c r="AF194" s="48">
        <v>0</v>
      </c>
      <c r="AG194" s="48">
        <v>0</v>
      </c>
      <c r="AH194" s="45" t="s">
        <v>762</v>
      </c>
    </row>
    <row r="195" spans="1:34" x14ac:dyDescent="0.25">
      <c r="A195" s="1">
        <v>190</v>
      </c>
      <c r="B195" s="32">
        <v>27698530</v>
      </c>
      <c r="C195" s="32" t="s">
        <v>262</v>
      </c>
      <c r="D195" s="32"/>
      <c r="E195" s="44">
        <v>4800</v>
      </c>
      <c r="F195" s="44">
        <v>4900</v>
      </c>
      <c r="G195" s="44">
        <v>4400</v>
      </c>
      <c r="H195" s="44">
        <v>2900</v>
      </c>
      <c r="I195" s="32"/>
      <c r="J195" s="48">
        <v>0.15</v>
      </c>
      <c r="K195" s="48">
        <v>0.71</v>
      </c>
      <c r="L195" s="48">
        <v>0.02</v>
      </c>
      <c r="M195" s="48">
        <v>7.0000000000000007E-2</v>
      </c>
      <c r="N195" s="48">
        <v>0.02</v>
      </c>
      <c r="O195" s="48">
        <v>0.03</v>
      </c>
      <c r="P195" s="48">
        <v>0</v>
      </c>
      <c r="Q195" s="48">
        <v>0</v>
      </c>
      <c r="R195" s="48">
        <v>0</v>
      </c>
      <c r="S195" s="48">
        <v>0</v>
      </c>
      <c r="T195" s="48">
        <v>0</v>
      </c>
      <c r="U195" s="48">
        <v>0</v>
      </c>
      <c r="V195" s="48">
        <v>0</v>
      </c>
      <c r="W195" s="48">
        <v>0</v>
      </c>
      <c r="X195" s="48">
        <v>0</v>
      </c>
      <c r="Y195" s="48">
        <v>0</v>
      </c>
      <c r="Z195" s="48">
        <v>0</v>
      </c>
      <c r="AA195" s="48">
        <v>0</v>
      </c>
      <c r="AB195" s="48">
        <v>0</v>
      </c>
      <c r="AC195" s="48">
        <v>0</v>
      </c>
      <c r="AD195" s="48">
        <v>0</v>
      </c>
      <c r="AE195" s="48">
        <v>0</v>
      </c>
      <c r="AF195" s="48">
        <v>0</v>
      </c>
      <c r="AG195" s="48">
        <v>0</v>
      </c>
      <c r="AH195" s="45" t="s">
        <v>762</v>
      </c>
    </row>
    <row r="196" spans="1:34" x14ac:dyDescent="0.25">
      <c r="A196" s="1">
        <v>191</v>
      </c>
      <c r="B196" s="37">
        <v>60750995</v>
      </c>
      <c r="C196" s="37" t="s">
        <v>263</v>
      </c>
      <c r="D196" s="37"/>
      <c r="E196" s="43">
        <v>5160</v>
      </c>
      <c r="F196" s="43">
        <v>4530</v>
      </c>
      <c r="G196" s="43">
        <v>4300</v>
      </c>
      <c r="H196" s="43">
        <v>4800</v>
      </c>
      <c r="I196" s="37"/>
      <c r="J196" s="48">
        <v>0</v>
      </c>
      <c r="K196" s="48">
        <v>9.9999999999999978E-2</v>
      </c>
      <c r="L196" s="48">
        <v>0</v>
      </c>
      <c r="M196" s="48">
        <v>0.8</v>
      </c>
      <c r="N196" s="48">
        <v>0</v>
      </c>
      <c r="O196" s="48">
        <v>0</v>
      </c>
      <c r="P196" s="48">
        <v>0</v>
      </c>
      <c r="Q196" s="48">
        <v>0.1</v>
      </c>
      <c r="R196" s="48">
        <v>0</v>
      </c>
      <c r="S196" s="48">
        <v>0</v>
      </c>
      <c r="T196" s="48">
        <v>0</v>
      </c>
      <c r="U196" s="48">
        <v>0</v>
      </c>
      <c r="V196" s="48">
        <v>0</v>
      </c>
      <c r="W196" s="48">
        <v>0</v>
      </c>
      <c r="X196" s="48">
        <v>0</v>
      </c>
      <c r="Y196" s="48">
        <v>0</v>
      </c>
      <c r="Z196" s="48">
        <v>0</v>
      </c>
      <c r="AA196" s="48">
        <v>0</v>
      </c>
      <c r="AB196" s="48">
        <v>0</v>
      </c>
      <c r="AC196" s="48">
        <v>0</v>
      </c>
      <c r="AD196" s="48">
        <v>0</v>
      </c>
      <c r="AE196" s="48">
        <v>0</v>
      </c>
      <c r="AF196" s="48">
        <v>0</v>
      </c>
      <c r="AG196" s="48">
        <v>0</v>
      </c>
      <c r="AH196" s="45" t="s">
        <v>762</v>
      </c>
    </row>
    <row r="197" spans="1:34" x14ac:dyDescent="0.25">
      <c r="A197" s="1">
        <v>192</v>
      </c>
      <c r="B197" s="32">
        <v>8772665</v>
      </c>
      <c r="C197" s="32" t="s">
        <v>264</v>
      </c>
      <c r="D197" s="32" t="s">
        <v>264</v>
      </c>
      <c r="E197" s="44">
        <v>4500</v>
      </c>
      <c r="F197" s="44">
        <v>4500</v>
      </c>
      <c r="G197" s="44">
        <v>4500</v>
      </c>
      <c r="H197" s="44">
        <v>4500</v>
      </c>
      <c r="I197" s="32"/>
      <c r="J197" s="48">
        <v>0.5</v>
      </c>
      <c r="K197" s="48">
        <v>0.5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0</v>
      </c>
      <c r="S197" s="48">
        <v>0</v>
      </c>
      <c r="T197" s="48">
        <v>0</v>
      </c>
      <c r="U197" s="48">
        <v>0</v>
      </c>
      <c r="V197" s="48">
        <v>0</v>
      </c>
      <c r="W197" s="48">
        <v>0</v>
      </c>
      <c r="X197" s="48">
        <v>0</v>
      </c>
      <c r="Y197" s="48">
        <v>0</v>
      </c>
      <c r="Z197" s="48">
        <v>0</v>
      </c>
      <c r="AA197" s="48">
        <v>0</v>
      </c>
      <c r="AB197" s="48">
        <v>0</v>
      </c>
      <c r="AC197" s="48">
        <v>0</v>
      </c>
      <c r="AD197" s="48">
        <v>0</v>
      </c>
      <c r="AE197" s="48">
        <v>0</v>
      </c>
      <c r="AF197" s="48">
        <v>0</v>
      </c>
      <c r="AG197" s="48">
        <v>0</v>
      </c>
      <c r="AH197" s="45" t="s">
        <v>762</v>
      </c>
    </row>
    <row r="198" spans="1:34" x14ac:dyDescent="0.25">
      <c r="A198" s="1">
        <v>193</v>
      </c>
      <c r="B198" s="37">
        <v>25550969</v>
      </c>
      <c r="C198" s="37" t="s">
        <v>265</v>
      </c>
      <c r="D198" s="37"/>
      <c r="E198" s="43">
        <v>3822</v>
      </c>
      <c r="F198" s="43">
        <v>4335</v>
      </c>
      <c r="G198" s="43">
        <v>5220</v>
      </c>
      <c r="H198" s="43">
        <v>5500</v>
      </c>
      <c r="I198" s="37"/>
      <c r="J198" s="48">
        <v>0.1</v>
      </c>
      <c r="K198" s="48">
        <v>0.8</v>
      </c>
      <c r="L198" s="48">
        <v>0</v>
      </c>
      <c r="M198" s="48">
        <v>0</v>
      </c>
      <c r="N198" s="48">
        <v>0</v>
      </c>
      <c r="O198" s="48">
        <v>0.05</v>
      </c>
      <c r="P198" s="48">
        <v>0</v>
      </c>
      <c r="Q198" s="48">
        <v>0</v>
      </c>
      <c r="R198" s="48">
        <v>0</v>
      </c>
      <c r="S198" s="48">
        <v>0</v>
      </c>
      <c r="T198" s="48">
        <v>0</v>
      </c>
      <c r="U198" s="48">
        <v>0</v>
      </c>
      <c r="V198" s="48">
        <v>0</v>
      </c>
      <c r="W198" s="48">
        <v>0</v>
      </c>
      <c r="X198" s="48">
        <v>0</v>
      </c>
      <c r="Y198" s="48">
        <v>0</v>
      </c>
      <c r="Z198" s="48">
        <v>0</v>
      </c>
      <c r="AA198" s="48">
        <v>0.05</v>
      </c>
      <c r="AB198" s="48">
        <v>0</v>
      </c>
      <c r="AC198" s="48">
        <v>0</v>
      </c>
      <c r="AD198" s="48">
        <v>0</v>
      </c>
      <c r="AE198" s="48">
        <v>0</v>
      </c>
      <c r="AF198" s="48">
        <v>0</v>
      </c>
      <c r="AG198" s="48">
        <v>0</v>
      </c>
      <c r="AH198" s="45" t="s">
        <v>762</v>
      </c>
    </row>
    <row r="199" spans="1:34" x14ac:dyDescent="0.25">
      <c r="A199" s="1">
        <v>194</v>
      </c>
      <c r="B199" s="32">
        <v>4474333</v>
      </c>
      <c r="C199" s="32" t="s">
        <v>266</v>
      </c>
      <c r="D199" s="32"/>
      <c r="E199" s="44">
        <v>4000</v>
      </c>
      <c r="F199" s="44">
        <v>4000</v>
      </c>
      <c r="G199" s="44">
        <v>5000</v>
      </c>
      <c r="H199" s="44">
        <v>5100</v>
      </c>
      <c r="I199" s="32"/>
      <c r="J199" s="48">
        <v>0</v>
      </c>
      <c r="K199" s="48">
        <v>0.30000000000000004</v>
      </c>
      <c r="L199" s="48">
        <v>0.2</v>
      </c>
      <c r="M199" s="48">
        <v>0</v>
      </c>
      <c r="N199" s="48">
        <v>0</v>
      </c>
      <c r="O199" s="48">
        <v>0.1</v>
      </c>
      <c r="P199" s="48">
        <v>0.1</v>
      </c>
      <c r="Q199" s="48">
        <v>0</v>
      </c>
      <c r="R199" s="48">
        <v>0</v>
      </c>
      <c r="S199" s="48">
        <v>0</v>
      </c>
      <c r="T199" s="48">
        <v>0</v>
      </c>
      <c r="U199" s="48">
        <v>0</v>
      </c>
      <c r="V199" s="48">
        <v>0</v>
      </c>
      <c r="W199" s="48">
        <v>0</v>
      </c>
      <c r="X199" s="48">
        <v>0.1</v>
      </c>
      <c r="Y199" s="48">
        <v>0</v>
      </c>
      <c r="Z199" s="48">
        <v>0</v>
      </c>
      <c r="AA199" s="48">
        <v>0</v>
      </c>
      <c r="AB199" s="48">
        <v>0.1</v>
      </c>
      <c r="AC199" s="48">
        <v>0</v>
      </c>
      <c r="AD199" s="48">
        <v>0</v>
      </c>
      <c r="AE199" s="48">
        <v>0</v>
      </c>
      <c r="AF199" s="48">
        <v>0.1</v>
      </c>
      <c r="AG199" s="48">
        <v>0</v>
      </c>
      <c r="AH199" s="45" t="s">
        <v>762</v>
      </c>
    </row>
    <row r="200" spans="1:34" x14ac:dyDescent="0.25">
      <c r="A200" s="1">
        <v>195</v>
      </c>
      <c r="B200" s="37">
        <v>25869159</v>
      </c>
      <c r="C200" s="37" t="s">
        <v>267</v>
      </c>
      <c r="D200" s="37"/>
      <c r="E200" s="43">
        <v>4000</v>
      </c>
      <c r="F200" s="43">
        <v>4000</v>
      </c>
      <c r="G200" s="43">
        <v>5000</v>
      </c>
      <c r="H200" s="43">
        <v>5000</v>
      </c>
      <c r="I200" s="37"/>
      <c r="J200" s="48">
        <v>0</v>
      </c>
      <c r="K200" s="48">
        <v>0.8</v>
      </c>
      <c r="L200" s="48">
        <v>0.2</v>
      </c>
      <c r="M200" s="48">
        <v>0</v>
      </c>
      <c r="N200" s="48">
        <v>0</v>
      </c>
      <c r="O200" s="48">
        <v>0</v>
      </c>
      <c r="P200" s="48">
        <v>0</v>
      </c>
      <c r="Q200" s="48">
        <v>0</v>
      </c>
      <c r="R200" s="48">
        <v>0</v>
      </c>
      <c r="S200" s="48">
        <v>0</v>
      </c>
      <c r="T200" s="48">
        <v>0</v>
      </c>
      <c r="U200" s="48">
        <v>0</v>
      </c>
      <c r="V200" s="48">
        <v>0</v>
      </c>
      <c r="W200" s="48">
        <v>0</v>
      </c>
      <c r="X200" s="48">
        <v>0</v>
      </c>
      <c r="Y200" s="48">
        <v>0</v>
      </c>
      <c r="Z200" s="48">
        <v>0</v>
      </c>
      <c r="AA200" s="48">
        <v>0</v>
      </c>
      <c r="AB200" s="48">
        <v>0</v>
      </c>
      <c r="AC200" s="48">
        <v>0</v>
      </c>
      <c r="AD200" s="48">
        <v>0</v>
      </c>
      <c r="AE200" s="48">
        <v>0</v>
      </c>
      <c r="AF200" s="48">
        <v>0</v>
      </c>
      <c r="AG200" s="48">
        <v>0</v>
      </c>
      <c r="AH200" s="45" t="s">
        <v>762</v>
      </c>
    </row>
    <row r="201" spans="1:34" x14ac:dyDescent="0.25">
      <c r="A201" s="1">
        <v>196</v>
      </c>
      <c r="B201" s="32">
        <v>5312795</v>
      </c>
      <c r="C201" s="32" t="s">
        <v>268</v>
      </c>
      <c r="D201" s="32"/>
      <c r="E201" s="44">
        <v>3200</v>
      </c>
      <c r="F201" s="44">
        <v>4500</v>
      </c>
      <c r="G201" s="44">
        <v>5000</v>
      </c>
      <c r="H201" s="44">
        <v>5000</v>
      </c>
      <c r="I201" s="32"/>
      <c r="J201" s="48">
        <v>0.1</v>
      </c>
      <c r="K201" s="48">
        <v>0.6</v>
      </c>
      <c r="L201" s="48">
        <v>0</v>
      </c>
      <c r="M201" s="48">
        <v>0.25</v>
      </c>
      <c r="N201" s="48">
        <v>0</v>
      </c>
      <c r="O201" s="48">
        <v>0</v>
      </c>
      <c r="P201" s="48">
        <v>0</v>
      </c>
      <c r="Q201" s="48">
        <v>0.05</v>
      </c>
      <c r="R201" s="48">
        <v>0</v>
      </c>
      <c r="S201" s="48">
        <v>0</v>
      </c>
      <c r="T201" s="48">
        <v>0</v>
      </c>
      <c r="U201" s="48">
        <v>0</v>
      </c>
      <c r="V201" s="48">
        <v>0</v>
      </c>
      <c r="W201" s="48">
        <v>0</v>
      </c>
      <c r="X201" s="48">
        <v>0</v>
      </c>
      <c r="Y201" s="48">
        <v>0</v>
      </c>
      <c r="Z201" s="48">
        <v>0</v>
      </c>
      <c r="AA201" s="48">
        <v>0</v>
      </c>
      <c r="AB201" s="48">
        <v>0</v>
      </c>
      <c r="AC201" s="48">
        <v>0</v>
      </c>
      <c r="AD201" s="48">
        <v>0</v>
      </c>
      <c r="AE201" s="48">
        <v>0</v>
      </c>
      <c r="AF201" s="48">
        <v>0</v>
      </c>
      <c r="AG201" s="48">
        <v>0</v>
      </c>
      <c r="AH201" s="45" t="s">
        <v>762</v>
      </c>
    </row>
    <row r="202" spans="1:34" x14ac:dyDescent="0.25">
      <c r="A202" s="1">
        <v>197</v>
      </c>
      <c r="B202" s="37">
        <v>29135176</v>
      </c>
      <c r="C202" s="37" t="s">
        <v>269</v>
      </c>
      <c r="D202" s="37" t="s">
        <v>270</v>
      </c>
      <c r="E202" s="43">
        <v>4200</v>
      </c>
      <c r="F202" s="43">
        <v>4200</v>
      </c>
      <c r="G202" s="43">
        <v>4200</v>
      </c>
      <c r="H202" s="43">
        <v>4200</v>
      </c>
      <c r="I202" s="37"/>
      <c r="J202" s="48">
        <v>0</v>
      </c>
      <c r="K202" s="48">
        <v>0.25</v>
      </c>
      <c r="L202" s="48">
        <v>0</v>
      </c>
      <c r="M202" s="48">
        <v>0</v>
      </c>
      <c r="N202" s="48">
        <v>0.75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8">
        <v>0</v>
      </c>
      <c r="Y202" s="48">
        <v>0</v>
      </c>
      <c r="Z202" s="48">
        <v>0</v>
      </c>
      <c r="AA202" s="48">
        <v>0</v>
      </c>
      <c r="AB202" s="48">
        <v>0</v>
      </c>
      <c r="AC202" s="48">
        <v>0</v>
      </c>
      <c r="AD202" s="48">
        <v>0</v>
      </c>
      <c r="AE202" s="48">
        <v>0</v>
      </c>
      <c r="AF202" s="48">
        <v>0</v>
      </c>
      <c r="AG202" s="48">
        <v>0</v>
      </c>
      <c r="AH202" s="45" t="s">
        <v>762</v>
      </c>
    </row>
    <row r="203" spans="1:34" x14ac:dyDescent="0.25">
      <c r="A203" s="1">
        <v>198</v>
      </c>
      <c r="B203" s="32">
        <v>47719443</v>
      </c>
      <c r="C203" s="32" t="s">
        <v>271</v>
      </c>
      <c r="D203" s="32"/>
      <c r="E203" s="44">
        <v>4000</v>
      </c>
      <c r="F203" s="44">
        <v>4100</v>
      </c>
      <c r="G203" s="44">
        <v>4500</v>
      </c>
      <c r="H203" s="44">
        <v>4000</v>
      </c>
      <c r="I203" s="32"/>
      <c r="J203" s="48">
        <v>0.1</v>
      </c>
      <c r="K203" s="48">
        <v>0.7</v>
      </c>
      <c r="L203" s="48">
        <v>0.03</v>
      </c>
      <c r="M203" s="48">
        <v>7.0000000000000007E-2</v>
      </c>
      <c r="N203" s="48">
        <v>0</v>
      </c>
      <c r="O203" s="48">
        <v>0.05</v>
      </c>
      <c r="P203" s="48">
        <v>0</v>
      </c>
      <c r="Q203" s="48">
        <v>0</v>
      </c>
      <c r="R203" s="48">
        <v>0</v>
      </c>
      <c r="S203" s="48">
        <v>0.05</v>
      </c>
      <c r="T203" s="48">
        <v>0</v>
      </c>
      <c r="U203" s="48">
        <v>0</v>
      </c>
      <c r="V203" s="48">
        <v>0</v>
      </c>
      <c r="W203" s="48">
        <v>0</v>
      </c>
      <c r="X203" s="48">
        <v>0</v>
      </c>
      <c r="Y203" s="48">
        <v>0</v>
      </c>
      <c r="Z203" s="48">
        <v>0</v>
      </c>
      <c r="AA203" s="48">
        <v>0</v>
      </c>
      <c r="AB203" s="48">
        <v>0</v>
      </c>
      <c r="AC203" s="48">
        <v>0</v>
      </c>
      <c r="AD203" s="48">
        <v>0</v>
      </c>
      <c r="AE203" s="48">
        <v>0</v>
      </c>
      <c r="AF203" s="48">
        <v>0</v>
      </c>
      <c r="AG203" s="48">
        <v>0</v>
      </c>
      <c r="AH203" s="45" t="s">
        <v>762</v>
      </c>
    </row>
    <row r="204" spans="1:34" x14ac:dyDescent="0.25">
      <c r="A204" s="1">
        <v>199</v>
      </c>
      <c r="B204" s="37">
        <v>27504719</v>
      </c>
      <c r="C204" s="37" t="s">
        <v>272</v>
      </c>
      <c r="D204" s="37"/>
      <c r="E204" s="43">
        <v>4000</v>
      </c>
      <c r="F204" s="43">
        <v>4200</v>
      </c>
      <c r="G204" s="43">
        <v>4300</v>
      </c>
      <c r="H204" s="43">
        <v>4300</v>
      </c>
      <c r="I204" s="37"/>
      <c r="J204" s="48">
        <v>0</v>
      </c>
      <c r="K204" s="48">
        <v>0.97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  <c r="S204" s="48">
        <v>0.03</v>
      </c>
      <c r="T204" s="48">
        <v>0</v>
      </c>
      <c r="U204" s="48">
        <v>0</v>
      </c>
      <c r="V204" s="48">
        <v>0</v>
      </c>
      <c r="W204" s="48">
        <v>0</v>
      </c>
      <c r="X204" s="48">
        <v>0</v>
      </c>
      <c r="Y204" s="48">
        <v>0</v>
      </c>
      <c r="Z204" s="48">
        <v>0</v>
      </c>
      <c r="AA204" s="48">
        <v>0</v>
      </c>
      <c r="AB204" s="48">
        <v>0</v>
      </c>
      <c r="AC204" s="48">
        <v>0</v>
      </c>
      <c r="AD204" s="48">
        <v>0</v>
      </c>
      <c r="AE204" s="48">
        <v>0</v>
      </c>
      <c r="AF204" s="48">
        <v>0</v>
      </c>
      <c r="AG204" s="48">
        <v>0</v>
      </c>
      <c r="AH204" s="45" t="s">
        <v>762</v>
      </c>
    </row>
    <row r="205" spans="1:34" x14ac:dyDescent="0.25">
      <c r="A205" s="1">
        <v>200</v>
      </c>
      <c r="B205" s="32">
        <v>29266351</v>
      </c>
      <c r="C205" s="32" t="s">
        <v>273</v>
      </c>
      <c r="D205" s="32"/>
      <c r="E205" s="44">
        <v>3820</v>
      </c>
      <c r="F205" s="44">
        <v>4150</v>
      </c>
      <c r="G205" s="44">
        <v>4350</v>
      </c>
      <c r="H205" s="44">
        <v>0</v>
      </c>
      <c r="I205" s="32"/>
      <c r="J205" s="48">
        <v>0.6</v>
      </c>
      <c r="K205" s="48">
        <v>0.35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0.05</v>
      </c>
      <c r="T205" s="48">
        <v>0</v>
      </c>
      <c r="U205" s="48">
        <v>0</v>
      </c>
      <c r="V205" s="48">
        <v>0</v>
      </c>
      <c r="W205" s="48">
        <v>0</v>
      </c>
      <c r="X205" s="48">
        <v>0</v>
      </c>
      <c r="Y205" s="48">
        <v>0</v>
      </c>
      <c r="Z205" s="48">
        <v>0</v>
      </c>
      <c r="AA205" s="48">
        <v>0</v>
      </c>
      <c r="AB205" s="48">
        <v>0</v>
      </c>
      <c r="AC205" s="48">
        <v>0</v>
      </c>
      <c r="AD205" s="48">
        <v>0</v>
      </c>
      <c r="AE205" s="48">
        <v>0</v>
      </c>
      <c r="AF205" s="48">
        <v>0</v>
      </c>
      <c r="AG205" s="48">
        <v>0</v>
      </c>
      <c r="AH205" s="45" t="s">
        <v>762</v>
      </c>
    </row>
    <row r="206" spans="1:34" x14ac:dyDescent="0.25">
      <c r="A206" s="1">
        <v>201</v>
      </c>
      <c r="B206" s="37">
        <v>47053968</v>
      </c>
      <c r="C206" s="37" t="s">
        <v>274</v>
      </c>
      <c r="D206" s="37" t="s">
        <v>275</v>
      </c>
      <c r="E206" s="43">
        <v>4000</v>
      </c>
      <c r="F206" s="43">
        <v>4000</v>
      </c>
      <c r="G206" s="43">
        <v>4000</v>
      </c>
      <c r="H206" s="43">
        <v>4000</v>
      </c>
      <c r="I206" s="37"/>
      <c r="J206" s="48">
        <v>0</v>
      </c>
      <c r="K206" s="48">
        <v>1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  <c r="S206" s="48">
        <v>0</v>
      </c>
      <c r="T206" s="48">
        <v>0</v>
      </c>
      <c r="U206" s="48">
        <v>0</v>
      </c>
      <c r="V206" s="48">
        <v>0</v>
      </c>
      <c r="W206" s="48">
        <v>0</v>
      </c>
      <c r="X206" s="48">
        <v>0</v>
      </c>
      <c r="Y206" s="48">
        <v>0</v>
      </c>
      <c r="Z206" s="48">
        <v>0</v>
      </c>
      <c r="AA206" s="48">
        <v>0</v>
      </c>
      <c r="AB206" s="48">
        <v>0</v>
      </c>
      <c r="AC206" s="48">
        <v>0</v>
      </c>
      <c r="AD206" s="48">
        <v>0</v>
      </c>
      <c r="AE206" s="48">
        <v>0</v>
      </c>
      <c r="AF206" s="48">
        <v>0</v>
      </c>
      <c r="AG206" s="48">
        <v>0</v>
      </c>
      <c r="AH206" s="45" t="s">
        <v>762</v>
      </c>
    </row>
    <row r="207" spans="1:34" x14ac:dyDescent="0.25">
      <c r="A207" s="1">
        <v>202</v>
      </c>
      <c r="B207" s="32">
        <v>61095150</v>
      </c>
      <c r="C207" s="32" t="s">
        <v>276</v>
      </c>
      <c r="D207" s="32"/>
      <c r="E207" s="44">
        <v>4000</v>
      </c>
      <c r="F207" s="44">
        <v>4000</v>
      </c>
      <c r="G207" s="44">
        <v>4000</v>
      </c>
      <c r="H207" s="44">
        <v>4000</v>
      </c>
      <c r="I207" s="32"/>
      <c r="J207" s="48">
        <v>0</v>
      </c>
      <c r="K207" s="48">
        <v>0</v>
      </c>
      <c r="L207" s="48">
        <v>0</v>
      </c>
      <c r="M207" s="48">
        <v>0.5</v>
      </c>
      <c r="N207" s="48">
        <v>0</v>
      </c>
      <c r="O207" s="48">
        <v>0</v>
      </c>
      <c r="P207" s="48">
        <v>0</v>
      </c>
      <c r="Q207" s="48">
        <v>0.5</v>
      </c>
      <c r="R207" s="48">
        <v>0</v>
      </c>
      <c r="S207" s="48">
        <v>0</v>
      </c>
      <c r="T207" s="48">
        <v>0</v>
      </c>
      <c r="U207" s="48">
        <v>0</v>
      </c>
      <c r="V207" s="48">
        <v>0</v>
      </c>
      <c r="W207" s="48">
        <v>0</v>
      </c>
      <c r="X207" s="48">
        <v>0</v>
      </c>
      <c r="Y207" s="48">
        <v>0</v>
      </c>
      <c r="Z207" s="48">
        <v>0</v>
      </c>
      <c r="AA207" s="48">
        <v>0</v>
      </c>
      <c r="AB207" s="48">
        <v>0</v>
      </c>
      <c r="AC207" s="48">
        <v>0</v>
      </c>
      <c r="AD207" s="48">
        <v>0</v>
      </c>
      <c r="AE207" s="48">
        <v>0</v>
      </c>
      <c r="AF207" s="48">
        <v>0</v>
      </c>
      <c r="AG207" s="48">
        <v>0</v>
      </c>
      <c r="AH207" s="45" t="s">
        <v>762</v>
      </c>
    </row>
    <row r="208" spans="1:34" x14ac:dyDescent="0.25">
      <c r="A208" s="1">
        <v>203</v>
      </c>
      <c r="B208" s="37">
        <v>25907417</v>
      </c>
      <c r="C208" s="37" t="s">
        <v>277</v>
      </c>
      <c r="D208" s="37"/>
      <c r="E208" s="43">
        <v>4000</v>
      </c>
      <c r="F208" s="43">
        <v>4000</v>
      </c>
      <c r="G208" s="43">
        <v>4000</v>
      </c>
      <c r="H208" s="43">
        <v>4000</v>
      </c>
      <c r="I208" s="37"/>
      <c r="J208" s="48">
        <v>1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48">
        <v>0</v>
      </c>
      <c r="X208" s="48">
        <v>0</v>
      </c>
      <c r="Y208" s="48">
        <v>0</v>
      </c>
      <c r="Z208" s="48">
        <v>0</v>
      </c>
      <c r="AA208" s="48">
        <v>0</v>
      </c>
      <c r="AB208" s="48">
        <v>0</v>
      </c>
      <c r="AC208" s="48">
        <v>0</v>
      </c>
      <c r="AD208" s="48">
        <v>0</v>
      </c>
      <c r="AE208" s="48">
        <v>0</v>
      </c>
      <c r="AF208" s="48">
        <v>0</v>
      </c>
      <c r="AG208" s="48">
        <v>0</v>
      </c>
      <c r="AH208" s="45" t="s">
        <v>762</v>
      </c>
    </row>
    <row r="209" spans="1:34" x14ac:dyDescent="0.25">
      <c r="A209" s="1">
        <v>204</v>
      </c>
      <c r="B209" s="32">
        <v>26960401</v>
      </c>
      <c r="C209" s="32" t="s">
        <v>278</v>
      </c>
      <c r="D209" s="32"/>
      <c r="E209" s="44">
        <v>3800</v>
      </c>
      <c r="F209" s="44">
        <v>3950</v>
      </c>
      <c r="G209" s="44">
        <v>4000</v>
      </c>
      <c r="H209" s="44">
        <v>4100</v>
      </c>
      <c r="I209" s="32"/>
      <c r="J209" s="48">
        <v>0.1</v>
      </c>
      <c r="K209" s="48">
        <v>0.41999999999999993</v>
      </c>
      <c r="L209" s="48">
        <v>0</v>
      </c>
      <c r="M209" s="48">
        <v>0</v>
      </c>
      <c r="N209" s="48">
        <v>0</v>
      </c>
      <c r="O209" s="48">
        <v>0.05</v>
      </c>
      <c r="P209" s="48">
        <v>0</v>
      </c>
      <c r="Q209" s="48">
        <v>0</v>
      </c>
      <c r="R209" s="48">
        <v>0.02</v>
      </c>
      <c r="S209" s="48">
        <v>0.05</v>
      </c>
      <c r="T209" s="48">
        <v>0</v>
      </c>
      <c r="U209" s="48">
        <v>0</v>
      </c>
      <c r="V209" s="48">
        <v>0</v>
      </c>
      <c r="W209" s="48">
        <v>0.03</v>
      </c>
      <c r="X209" s="48">
        <v>0</v>
      </c>
      <c r="Y209" s="48">
        <v>0</v>
      </c>
      <c r="Z209" s="48">
        <v>0.05</v>
      </c>
      <c r="AA209" s="48">
        <v>0.08</v>
      </c>
      <c r="AB209" s="48">
        <v>0</v>
      </c>
      <c r="AC209" s="48">
        <v>0</v>
      </c>
      <c r="AD209" s="48">
        <v>0</v>
      </c>
      <c r="AE209" s="48">
        <v>0.2</v>
      </c>
      <c r="AF209" s="48">
        <v>0</v>
      </c>
      <c r="AG209" s="48">
        <v>0</v>
      </c>
      <c r="AH209" s="45" t="s">
        <v>762</v>
      </c>
    </row>
    <row r="210" spans="1:34" x14ac:dyDescent="0.25">
      <c r="A210" s="1">
        <v>205</v>
      </c>
      <c r="B210" s="37">
        <v>26235366</v>
      </c>
      <c r="C210" s="37" t="s">
        <v>279</v>
      </c>
      <c r="D210" s="37" t="s">
        <v>280</v>
      </c>
      <c r="E210" s="43">
        <v>4000</v>
      </c>
      <c r="F210" s="43">
        <v>4000</v>
      </c>
      <c r="G210" s="43">
        <v>3700</v>
      </c>
      <c r="H210" s="43">
        <v>3500</v>
      </c>
      <c r="I210" s="37"/>
      <c r="J210" s="48">
        <v>0.3</v>
      </c>
      <c r="K210" s="48">
        <v>0.60000000000000009</v>
      </c>
      <c r="L210" s="48">
        <v>0</v>
      </c>
      <c r="M210" s="48">
        <v>0</v>
      </c>
      <c r="N210" s="48">
        <v>0.01</v>
      </c>
      <c r="O210" s="48">
        <v>0.04</v>
      </c>
      <c r="P210" s="48">
        <v>0</v>
      </c>
      <c r="Q210" s="48">
        <v>0</v>
      </c>
      <c r="R210" s="48">
        <v>0.01</v>
      </c>
      <c r="S210" s="48">
        <v>0.04</v>
      </c>
      <c r="T210" s="48">
        <v>0</v>
      </c>
      <c r="U210" s="48">
        <v>0</v>
      </c>
      <c r="V210" s="48">
        <v>0</v>
      </c>
      <c r="W210" s="48">
        <v>0</v>
      </c>
      <c r="X210" s="48">
        <v>0</v>
      </c>
      <c r="Y210" s="48">
        <v>0</v>
      </c>
      <c r="Z210" s="48">
        <v>0</v>
      </c>
      <c r="AA210" s="48">
        <v>0</v>
      </c>
      <c r="AB210" s="48">
        <v>0</v>
      </c>
      <c r="AC210" s="48">
        <v>0</v>
      </c>
      <c r="AD210" s="48">
        <v>0</v>
      </c>
      <c r="AE210" s="48">
        <v>0</v>
      </c>
      <c r="AF210" s="48">
        <v>0</v>
      </c>
      <c r="AG210" s="48">
        <v>0</v>
      </c>
      <c r="AH210" s="45" t="s">
        <v>762</v>
      </c>
    </row>
    <row r="211" spans="1:34" x14ac:dyDescent="0.25">
      <c r="A211" s="1">
        <v>206</v>
      </c>
      <c r="B211" s="32">
        <v>7027079</v>
      </c>
      <c r="C211" s="32" t="s">
        <v>281</v>
      </c>
      <c r="D211" s="32"/>
      <c r="E211" s="44">
        <v>3000</v>
      </c>
      <c r="F211" s="44">
        <v>4000</v>
      </c>
      <c r="G211" s="44">
        <v>4500</v>
      </c>
      <c r="H211" s="44">
        <v>9000</v>
      </c>
      <c r="I211" s="32"/>
      <c r="J211" s="48">
        <v>0</v>
      </c>
      <c r="K211" s="48">
        <v>0.55000000000000004</v>
      </c>
      <c r="L211" s="48">
        <v>0.15</v>
      </c>
      <c r="M211" s="48">
        <v>0</v>
      </c>
      <c r="N211" s="48">
        <v>0</v>
      </c>
      <c r="O211" s="48">
        <v>0</v>
      </c>
      <c r="P211" s="48">
        <v>0.15</v>
      </c>
      <c r="Q211" s="48">
        <v>0</v>
      </c>
      <c r="R211" s="48">
        <v>0</v>
      </c>
      <c r="S211" s="48">
        <v>0</v>
      </c>
      <c r="T211" s="48">
        <v>0.15</v>
      </c>
      <c r="U211" s="48">
        <v>0</v>
      </c>
      <c r="V211" s="48">
        <v>0</v>
      </c>
      <c r="W211" s="48">
        <v>0</v>
      </c>
      <c r="X211" s="48">
        <v>0</v>
      </c>
      <c r="Y211" s="48">
        <v>0</v>
      </c>
      <c r="Z211" s="48">
        <v>0</v>
      </c>
      <c r="AA211" s="48">
        <v>0</v>
      </c>
      <c r="AB211" s="48">
        <v>0</v>
      </c>
      <c r="AC211" s="48">
        <v>0</v>
      </c>
      <c r="AD211" s="48">
        <v>0</v>
      </c>
      <c r="AE211" s="48">
        <v>0</v>
      </c>
      <c r="AF211" s="48">
        <v>0</v>
      </c>
      <c r="AG211" s="48">
        <v>0</v>
      </c>
      <c r="AH211" s="45" t="s">
        <v>762</v>
      </c>
    </row>
    <row r="212" spans="1:34" x14ac:dyDescent="0.25">
      <c r="A212" s="1">
        <v>207</v>
      </c>
      <c r="B212" s="37">
        <v>49284185</v>
      </c>
      <c r="C212" s="37" t="s">
        <v>282</v>
      </c>
      <c r="D212" s="37"/>
      <c r="E212" s="43">
        <v>3625</v>
      </c>
      <c r="F212" s="43">
        <v>3784</v>
      </c>
      <c r="G212" s="43">
        <v>3952</v>
      </c>
      <c r="H212" s="43">
        <v>3800</v>
      </c>
      <c r="I212" s="37"/>
      <c r="J212" s="48">
        <v>0</v>
      </c>
      <c r="K212" s="48">
        <v>1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  <c r="S212" s="48">
        <v>0</v>
      </c>
      <c r="T212" s="48">
        <v>0</v>
      </c>
      <c r="U212" s="48">
        <v>0</v>
      </c>
      <c r="V212" s="48">
        <v>0</v>
      </c>
      <c r="W212" s="48">
        <v>0</v>
      </c>
      <c r="X212" s="48">
        <v>0</v>
      </c>
      <c r="Y212" s="48">
        <v>0</v>
      </c>
      <c r="Z212" s="48">
        <v>0</v>
      </c>
      <c r="AA212" s="48">
        <v>0</v>
      </c>
      <c r="AB212" s="48">
        <v>0</v>
      </c>
      <c r="AC212" s="48">
        <v>0</v>
      </c>
      <c r="AD212" s="48">
        <v>0</v>
      </c>
      <c r="AE212" s="48">
        <v>0</v>
      </c>
      <c r="AF212" s="48">
        <v>0</v>
      </c>
      <c r="AG212" s="48">
        <v>0</v>
      </c>
      <c r="AH212" s="45" t="s">
        <v>762</v>
      </c>
    </row>
    <row r="213" spans="1:34" x14ac:dyDescent="0.25">
      <c r="A213" s="1">
        <v>208</v>
      </c>
      <c r="B213" s="32">
        <v>64830021</v>
      </c>
      <c r="C213" s="32" t="s">
        <v>283</v>
      </c>
      <c r="D213" s="32"/>
      <c r="E213" s="44">
        <v>3960</v>
      </c>
      <c r="F213" s="44">
        <v>4101</v>
      </c>
      <c r="G213" s="44">
        <v>3258</v>
      </c>
      <c r="H213" s="44">
        <v>3800</v>
      </c>
      <c r="I213" s="32"/>
      <c r="J213" s="48">
        <v>0.25</v>
      </c>
      <c r="K213" s="48">
        <v>0.75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  <c r="S213" s="48">
        <v>0</v>
      </c>
      <c r="T213" s="48">
        <v>0</v>
      </c>
      <c r="U213" s="48">
        <v>0</v>
      </c>
      <c r="V213" s="48">
        <v>0</v>
      </c>
      <c r="W213" s="48">
        <v>0</v>
      </c>
      <c r="X213" s="48">
        <v>0</v>
      </c>
      <c r="Y213" s="48">
        <v>0</v>
      </c>
      <c r="Z213" s="48">
        <v>0</v>
      </c>
      <c r="AA213" s="48">
        <v>0</v>
      </c>
      <c r="AB213" s="48">
        <v>0</v>
      </c>
      <c r="AC213" s="48">
        <v>0</v>
      </c>
      <c r="AD213" s="48">
        <v>0</v>
      </c>
      <c r="AE213" s="48">
        <v>0</v>
      </c>
      <c r="AF213" s="48">
        <v>0</v>
      </c>
      <c r="AG213" s="48">
        <v>0</v>
      </c>
      <c r="AH213" s="45" t="s">
        <v>762</v>
      </c>
    </row>
    <row r="214" spans="1:34" x14ac:dyDescent="0.25">
      <c r="A214" s="1">
        <v>209</v>
      </c>
      <c r="B214" s="37">
        <v>61942031</v>
      </c>
      <c r="C214" s="37" t="s">
        <v>284</v>
      </c>
      <c r="D214" s="37"/>
      <c r="E214" s="43">
        <v>4000</v>
      </c>
      <c r="F214" s="43">
        <v>3500</v>
      </c>
      <c r="G214" s="43">
        <v>3800</v>
      </c>
      <c r="H214" s="43">
        <v>4000</v>
      </c>
      <c r="I214" s="37"/>
      <c r="J214" s="48">
        <v>0</v>
      </c>
      <c r="K214" s="48">
        <v>0</v>
      </c>
      <c r="L214" s="48">
        <v>0</v>
      </c>
      <c r="M214" s="48">
        <v>0.8</v>
      </c>
      <c r="N214" s="48">
        <v>0</v>
      </c>
      <c r="O214" s="48">
        <v>0</v>
      </c>
      <c r="P214" s="48">
        <v>0</v>
      </c>
      <c r="Q214" s="48">
        <v>0.2</v>
      </c>
      <c r="R214" s="48">
        <v>0</v>
      </c>
      <c r="S214" s="48">
        <v>0</v>
      </c>
      <c r="T214" s="48">
        <v>0</v>
      </c>
      <c r="U214" s="48">
        <v>0</v>
      </c>
      <c r="V214" s="48">
        <v>0</v>
      </c>
      <c r="W214" s="48">
        <v>0</v>
      </c>
      <c r="X214" s="48">
        <v>0</v>
      </c>
      <c r="Y214" s="48">
        <v>0</v>
      </c>
      <c r="Z214" s="48">
        <v>0</v>
      </c>
      <c r="AA214" s="48">
        <v>0</v>
      </c>
      <c r="AB214" s="48">
        <v>0</v>
      </c>
      <c r="AC214" s="48">
        <v>0</v>
      </c>
      <c r="AD214" s="48">
        <v>0</v>
      </c>
      <c r="AE214" s="48">
        <v>0</v>
      </c>
      <c r="AF214" s="48">
        <v>0</v>
      </c>
      <c r="AG214" s="48">
        <v>0</v>
      </c>
      <c r="AH214" s="45" t="s">
        <v>762</v>
      </c>
    </row>
    <row r="215" spans="1:34" x14ac:dyDescent="0.25">
      <c r="A215" s="1">
        <v>211</v>
      </c>
      <c r="B215" s="32">
        <v>66278074</v>
      </c>
      <c r="C215" s="32" t="s">
        <v>285</v>
      </c>
      <c r="D215" s="32"/>
      <c r="E215" s="44">
        <v>3700</v>
      </c>
      <c r="F215" s="44">
        <v>3700</v>
      </c>
      <c r="G215" s="44">
        <v>3700</v>
      </c>
      <c r="H215" s="44">
        <v>3700</v>
      </c>
      <c r="I215" s="32"/>
      <c r="J215" s="48">
        <v>0.1</v>
      </c>
      <c r="K215" s="48">
        <v>0.6</v>
      </c>
      <c r="L215" s="48">
        <v>0</v>
      </c>
      <c r="M215" s="48">
        <v>0</v>
      </c>
      <c r="N215" s="48">
        <v>0.1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0</v>
      </c>
      <c r="U215" s="48">
        <v>0</v>
      </c>
      <c r="V215" s="48">
        <v>0</v>
      </c>
      <c r="W215" s="48">
        <v>0</v>
      </c>
      <c r="X215" s="48">
        <v>0</v>
      </c>
      <c r="Y215" s="48">
        <v>0</v>
      </c>
      <c r="Z215" s="48">
        <v>0.2</v>
      </c>
      <c r="AA215" s="48">
        <v>0</v>
      </c>
      <c r="AB215" s="48">
        <v>0</v>
      </c>
      <c r="AC215" s="48">
        <v>0</v>
      </c>
      <c r="AD215" s="48">
        <v>0</v>
      </c>
      <c r="AE215" s="48">
        <v>0</v>
      </c>
      <c r="AF215" s="48">
        <v>0</v>
      </c>
      <c r="AG215" s="48">
        <v>0</v>
      </c>
      <c r="AH215" s="45" t="s">
        <v>762</v>
      </c>
    </row>
    <row r="216" spans="1:34" x14ac:dyDescent="0.25">
      <c r="A216" s="1">
        <v>212</v>
      </c>
      <c r="B216" s="37">
        <v>72405911</v>
      </c>
      <c r="C216" s="37" t="s">
        <v>286</v>
      </c>
      <c r="D216" s="37"/>
      <c r="E216" s="43">
        <v>3830</v>
      </c>
      <c r="F216" s="43">
        <v>3450</v>
      </c>
      <c r="G216" s="43">
        <v>3780</v>
      </c>
      <c r="H216" s="43">
        <v>3700</v>
      </c>
      <c r="I216" s="37"/>
      <c r="J216" s="48">
        <v>0.1</v>
      </c>
      <c r="K216" s="48">
        <v>0.41999999999999993</v>
      </c>
      <c r="L216" s="48">
        <v>0.15</v>
      </c>
      <c r="M216" s="48">
        <v>0.15</v>
      </c>
      <c r="N216" s="48">
        <v>0</v>
      </c>
      <c r="O216" s="48">
        <v>0.05</v>
      </c>
      <c r="P216" s="48">
        <v>0.05</v>
      </c>
      <c r="Q216" s="48">
        <v>0.05</v>
      </c>
      <c r="R216" s="48">
        <v>0</v>
      </c>
      <c r="S216" s="48">
        <v>0.03</v>
      </c>
      <c r="T216" s="48">
        <v>0</v>
      </c>
      <c r="U216" s="48">
        <v>0</v>
      </c>
      <c r="V216" s="48">
        <v>0</v>
      </c>
      <c r="W216" s="48">
        <v>0</v>
      </c>
      <c r="X216" s="48">
        <v>0</v>
      </c>
      <c r="Y216" s="48">
        <v>0</v>
      </c>
      <c r="Z216" s="48">
        <v>0</v>
      </c>
      <c r="AA216" s="48">
        <v>0</v>
      </c>
      <c r="AB216" s="48">
        <v>0</v>
      </c>
      <c r="AC216" s="48">
        <v>0</v>
      </c>
      <c r="AD216" s="48">
        <v>0</v>
      </c>
      <c r="AE216" s="48">
        <v>0</v>
      </c>
      <c r="AF216" s="48">
        <v>0</v>
      </c>
      <c r="AG216" s="48">
        <v>0</v>
      </c>
      <c r="AH216" s="45" t="s">
        <v>762</v>
      </c>
    </row>
    <row r="217" spans="1:34" x14ac:dyDescent="0.25">
      <c r="A217" s="1">
        <v>213</v>
      </c>
      <c r="B217" s="32">
        <v>15393828</v>
      </c>
      <c r="C217" s="32" t="s">
        <v>287</v>
      </c>
      <c r="D217" s="32"/>
      <c r="E217" s="44">
        <v>4000</v>
      </c>
      <c r="F217" s="44">
        <v>3500</v>
      </c>
      <c r="G217" s="44">
        <v>3500</v>
      </c>
      <c r="H217" s="44">
        <v>3500</v>
      </c>
      <c r="I217" s="32"/>
      <c r="J217" s="48">
        <v>0</v>
      </c>
      <c r="K217" s="48">
        <v>0.53</v>
      </c>
      <c r="L217" s="48">
        <v>0</v>
      </c>
      <c r="M217" s="48">
        <v>0.4</v>
      </c>
      <c r="N217" s="48">
        <v>0</v>
      </c>
      <c r="O217" s="48">
        <v>0.02</v>
      </c>
      <c r="P217" s="48">
        <v>0</v>
      </c>
      <c r="Q217" s="48">
        <v>0.03</v>
      </c>
      <c r="R217" s="48">
        <v>0</v>
      </c>
      <c r="S217" s="48">
        <v>0.02</v>
      </c>
      <c r="T217" s="48">
        <v>0</v>
      </c>
      <c r="U217" s="48">
        <v>0</v>
      </c>
      <c r="V217" s="48">
        <v>0</v>
      </c>
      <c r="W217" s="48">
        <v>0</v>
      </c>
      <c r="X217" s="48">
        <v>0</v>
      </c>
      <c r="Y217" s="48">
        <v>0</v>
      </c>
      <c r="Z217" s="48">
        <v>0</v>
      </c>
      <c r="AA217" s="48">
        <v>0</v>
      </c>
      <c r="AB217" s="48">
        <v>0</v>
      </c>
      <c r="AC217" s="48">
        <v>0</v>
      </c>
      <c r="AD217" s="48">
        <v>0</v>
      </c>
      <c r="AE217" s="48">
        <v>0</v>
      </c>
      <c r="AF217" s="48">
        <v>0</v>
      </c>
      <c r="AG217" s="48">
        <v>0</v>
      </c>
      <c r="AH217" s="45" t="s">
        <v>762</v>
      </c>
    </row>
    <row r="218" spans="1:34" x14ac:dyDescent="0.25">
      <c r="A218" s="1">
        <v>214</v>
      </c>
      <c r="B218" s="37">
        <v>62362801</v>
      </c>
      <c r="C218" s="37" t="s">
        <v>288</v>
      </c>
      <c r="D218" s="37"/>
      <c r="E218" s="43">
        <v>3275</v>
      </c>
      <c r="F218" s="43">
        <v>3400</v>
      </c>
      <c r="G218" s="43">
        <v>4228</v>
      </c>
      <c r="H218" s="43">
        <v>3300</v>
      </c>
      <c r="I218" s="37"/>
      <c r="J218" s="48">
        <v>0.4</v>
      </c>
      <c r="K218" s="48">
        <v>0.40499999999999992</v>
      </c>
      <c r="L218" s="48">
        <v>0</v>
      </c>
      <c r="M218" s="48">
        <v>0.02</v>
      </c>
      <c r="N218" s="48">
        <v>0.05</v>
      </c>
      <c r="O218" s="48">
        <v>0</v>
      </c>
      <c r="P218" s="48">
        <v>0</v>
      </c>
      <c r="Q218" s="48">
        <v>0</v>
      </c>
      <c r="R218" s="48">
        <v>0.05</v>
      </c>
      <c r="S218" s="48">
        <v>0</v>
      </c>
      <c r="T218" s="48">
        <v>0</v>
      </c>
      <c r="U218" s="48">
        <v>0</v>
      </c>
      <c r="V218" s="48">
        <v>0.04</v>
      </c>
      <c r="W218" s="48">
        <v>0</v>
      </c>
      <c r="X218" s="48">
        <v>0</v>
      </c>
      <c r="Y218" s="48">
        <v>0</v>
      </c>
      <c r="Z218" s="48">
        <v>1.4999999999999999E-2</v>
      </c>
      <c r="AA218" s="48">
        <v>0</v>
      </c>
      <c r="AB218" s="48">
        <v>0</v>
      </c>
      <c r="AC218" s="48">
        <v>0</v>
      </c>
      <c r="AD218" s="48">
        <v>0.02</v>
      </c>
      <c r="AE218" s="48">
        <v>0</v>
      </c>
      <c r="AF218" s="48">
        <v>0</v>
      </c>
      <c r="AG218" s="48">
        <v>0</v>
      </c>
      <c r="AH218" s="45" t="s">
        <v>762</v>
      </c>
    </row>
    <row r="219" spans="1:34" x14ac:dyDescent="0.25">
      <c r="A219" s="1">
        <v>215</v>
      </c>
      <c r="B219" s="32">
        <v>26839482</v>
      </c>
      <c r="C219" s="32" t="s">
        <v>289</v>
      </c>
      <c r="D219" s="32"/>
      <c r="E219" s="44">
        <v>3350</v>
      </c>
      <c r="F219" s="44">
        <v>3600</v>
      </c>
      <c r="G219" s="44">
        <v>3890</v>
      </c>
      <c r="H219" s="44">
        <v>4100</v>
      </c>
      <c r="I219" s="32"/>
      <c r="J219" s="48">
        <v>0.05</v>
      </c>
      <c r="K219" s="48">
        <v>0.65</v>
      </c>
      <c r="L219" s="48">
        <v>0.05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0.05</v>
      </c>
      <c r="S219" s="48">
        <v>0.15</v>
      </c>
      <c r="T219" s="48">
        <v>0</v>
      </c>
      <c r="U219" s="48">
        <v>0</v>
      </c>
      <c r="V219" s="48">
        <v>0</v>
      </c>
      <c r="W219" s="48">
        <v>0</v>
      </c>
      <c r="X219" s="48">
        <v>0.05</v>
      </c>
      <c r="Y219" s="48">
        <v>0</v>
      </c>
      <c r="Z219" s="48">
        <v>0</v>
      </c>
      <c r="AA219" s="48">
        <v>0</v>
      </c>
      <c r="AB219" s="48">
        <v>0</v>
      </c>
      <c r="AC219" s="48">
        <v>0</v>
      </c>
      <c r="AD219" s="48">
        <v>0</v>
      </c>
      <c r="AE219" s="48">
        <v>0</v>
      </c>
      <c r="AF219" s="48">
        <v>0</v>
      </c>
      <c r="AG219" s="48">
        <v>0</v>
      </c>
      <c r="AH219" s="45" t="s">
        <v>762</v>
      </c>
    </row>
    <row r="220" spans="1:34" x14ac:dyDescent="0.25">
      <c r="A220" s="1">
        <v>216</v>
      </c>
      <c r="B220" s="37">
        <v>46523481</v>
      </c>
      <c r="C220" s="37" t="s">
        <v>290</v>
      </c>
      <c r="D220" s="37"/>
      <c r="E220" s="43">
        <v>3600</v>
      </c>
      <c r="F220" s="43">
        <v>3600</v>
      </c>
      <c r="G220" s="43">
        <v>3600</v>
      </c>
      <c r="H220" s="43">
        <v>3600</v>
      </c>
      <c r="I220" s="37"/>
      <c r="J220" s="48">
        <v>0</v>
      </c>
      <c r="K220" s="48">
        <v>0.19999999999999996</v>
      </c>
      <c r="L220" s="48">
        <v>0</v>
      </c>
      <c r="M220" s="48">
        <v>0.8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48">
        <v>0</v>
      </c>
      <c r="X220" s="48">
        <v>0</v>
      </c>
      <c r="Y220" s="48">
        <v>0</v>
      </c>
      <c r="Z220" s="48">
        <v>0</v>
      </c>
      <c r="AA220" s="48">
        <v>0</v>
      </c>
      <c r="AB220" s="48">
        <v>0</v>
      </c>
      <c r="AC220" s="48">
        <v>0</v>
      </c>
      <c r="AD220" s="48">
        <v>0</v>
      </c>
      <c r="AE220" s="48">
        <v>0</v>
      </c>
      <c r="AF220" s="48">
        <v>0</v>
      </c>
      <c r="AG220" s="48">
        <v>0</v>
      </c>
      <c r="AH220" s="45" t="s">
        <v>762</v>
      </c>
    </row>
    <row r="221" spans="1:34" x14ac:dyDescent="0.25">
      <c r="A221" s="1">
        <v>217</v>
      </c>
      <c r="B221" s="32">
        <v>7136790</v>
      </c>
      <c r="C221" s="32" t="s">
        <v>291</v>
      </c>
      <c r="D221" s="32"/>
      <c r="E221" s="44">
        <v>3350</v>
      </c>
      <c r="F221" s="44">
        <v>3650</v>
      </c>
      <c r="G221" s="44">
        <v>3750</v>
      </c>
      <c r="H221" s="44">
        <v>3600</v>
      </c>
      <c r="I221" s="32"/>
      <c r="J221" s="48">
        <v>0.05</v>
      </c>
      <c r="K221" s="48">
        <v>0.85</v>
      </c>
      <c r="L221" s="48">
        <v>0</v>
      </c>
      <c r="M221" s="48">
        <v>0.03</v>
      </c>
      <c r="N221" s="48">
        <v>0</v>
      </c>
      <c r="O221" s="48">
        <v>0.05</v>
      </c>
      <c r="P221" s="48">
        <v>0</v>
      </c>
      <c r="Q221" s="48">
        <v>0</v>
      </c>
      <c r="R221" s="48">
        <v>0</v>
      </c>
      <c r="S221" s="48">
        <v>0.02</v>
      </c>
      <c r="T221" s="48">
        <v>0</v>
      </c>
      <c r="U221" s="48">
        <v>0</v>
      </c>
      <c r="V221" s="48">
        <v>0</v>
      </c>
      <c r="W221" s="48">
        <v>0</v>
      </c>
      <c r="X221" s="48">
        <v>0</v>
      </c>
      <c r="Y221" s="48">
        <v>0</v>
      </c>
      <c r="Z221" s="48">
        <v>0</v>
      </c>
      <c r="AA221" s="48">
        <v>0</v>
      </c>
      <c r="AB221" s="48">
        <v>0</v>
      </c>
      <c r="AC221" s="48">
        <v>0</v>
      </c>
      <c r="AD221" s="48">
        <v>0</v>
      </c>
      <c r="AE221" s="48">
        <v>0</v>
      </c>
      <c r="AF221" s="48">
        <v>0</v>
      </c>
      <c r="AG221" s="48">
        <v>0</v>
      </c>
      <c r="AH221" s="45" t="s">
        <v>762</v>
      </c>
    </row>
    <row r="222" spans="1:34" x14ac:dyDescent="0.25">
      <c r="A222" s="1">
        <v>218</v>
      </c>
      <c r="B222" s="37">
        <v>64618048</v>
      </c>
      <c r="C222" s="37" t="s">
        <v>292</v>
      </c>
      <c r="D222" s="37"/>
      <c r="E222" s="43">
        <v>3950</v>
      </c>
      <c r="F222" s="43">
        <v>3250</v>
      </c>
      <c r="G222" s="43">
        <v>3450</v>
      </c>
      <c r="H222" s="43">
        <v>3200</v>
      </c>
      <c r="I222" s="37"/>
      <c r="J222" s="48">
        <v>0</v>
      </c>
      <c r="K222" s="48">
        <v>0</v>
      </c>
      <c r="L222" s="48">
        <v>0</v>
      </c>
      <c r="M222" s="48">
        <v>0.46</v>
      </c>
      <c r="N222" s="48">
        <v>0</v>
      </c>
      <c r="O222" s="48">
        <v>0</v>
      </c>
      <c r="P222" s="48">
        <v>0</v>
      </c>
      <c r="Q222" s="48">
        <v>0</v>
      </c>
      <c r="R222" s="48">
        <v>0</v>
      </c>
      <c r="S222" s="48">
        <v>0.54</v>
      </c>
      <c r="T222" s="48">
        <v>0</v>
      </c>
      <c r="U222" s="48">
        <v>0</v>
      </c>
      <c r="V222" s="48">
        <v>0</v>
      </c>
      <c r="W222" s="48">
        <v>0</v>
      </c>
      <c r="X222" s="48">
        <v>0</v>
      </c>
      <c r="Y222" s="48">
        <v>0</v>
      </c>
      <c r="Z222" s="48">
        <v>0</v>
      </c>
      <c r="AA222" s="48">
        <v>0</v>
      </c>
      <c r="AB222" s="48">
        <v>0</v>
      </c>
      <c r="AC222" s="48">
        <v>0</v>
      </c>
      <c r="AD222" s="48">
        <v>0</v>
      </c>
      <c r="AE222" s="48">
        <v>0</v>
      </c>
      <c r="AF222" s="48">
        <v>0</v>
      </c>
      <c r="AG222" s="48">
        <v>0</v>
      </c>
      <c r="AH222" s="45" t="s">
        <v>762</v>
      </c>
    </row>
    <row r="223" spans="1:34" x14ac:dyDescent="0.25">
      <c r="A223" s="1">
        <v>219</v>
      </c>
      <c r="B223" s="32">
        <v>10719261</v>
      </c>
      <c r="C223" s="32" t="s">
        <v>293</v>
      </c>
      <c r="D223" s="32"/>
      <c r="E223" s="44">
        <v>3500</v>
      </c>
      <c r="F223" s="44">
        <v>3500</v>
      </c>
      <c r="G223" s="44">
        <v>3500</v>
      </c>
      <c r="H223" s="44">
        <v>4000</v>
      </c>
      <c r="I223" s="32"/>
      <c r="J223" s="48">
        <v>0</v>
      </c>
      <c r="K223" s="48">
        <v>0.48</v>
      </c>
      <c r="L223" s="48">
        <v>0</v>
      </c>
      <c r="M223" s="48">
        <v>0.14000000000000001</v>
      </c>
      <c r="N223" s="48">
        <v>0</v>
      </c>
      <c r="O223" s="48">
        <v>0.37</v>
      </c>
      <c r="P223" s="48">
        <v>0</v>
      </c>
      <c r="Q223" s="48">
        <v>0</v>
      </c>
      <c r="R223" s="48">
        <v>0</v>
      </c>
      <c r="S223" s="48">
        <v>0.01</v>
      </c>
      <c r="T223" s="48">
        <v>0</v>
      </c>
      <c r="U223" s="48">
        <v>0</v>
      </c>
      <c r="V223" s="48">
        <v>0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8">
        <v>0</v>
      </c>
      <c r="AF223" s="48">
        <v>0</v>
      </c>
      <c r="AG223" s="48">
        <v>0</v>
      </c>
      <c r="AH223" s="45" t="s">
        <v>762</v>
      </c>
    </row>
    <row r="224" spans="1:34" x14ac:dyDescent="0.25">
      <c r="A224" s="1">
        <v>220</v>
      </c>
      <c r="B224" s="37">
        <v>28031873</v>
      </c>
      <c r="C224" s="37" t="s">
        <v>294</v>
      </c>
      <c r="D224" s="37"/>
      <c r="E224" s="43">
        <v>3500</v>
      </c>
      <c r="F224" s="43">
        <v>3500</v>
      </c>
      <c r="G224" s="43">
        <v>3500</v>
      </c>
      <c r="H224" s="43">
        <v>3500</v>
      </c>
      <c r="I224" s="37"/>
      <c r="J224" s="48">
        <v>0</v>
      </c>
      <c r="K224" s="48">
        <v>0</v>
      </c>
      <c r="L224" s="48">
        <v>0</v>
      </c>
      <c r="M224" s="48">
        <v>1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8">
        <v>0</v>
      </c>
      <c r="U224" s="48">
        <v>0</v>
      </c>
      <c r="V224" s="48">
        <v>0</v>
      </c>
      <c r="W224" s="48">
        <v>0</v>
      </c>
      <c r="X224" s="48">
        <v>0</v>
      </c>
      <c r="Y224" s="48">
        <v>0</v>
      </c>
      <c r="Z224" s="48">
        <v>0</v>
      </c>
      <c r="AA224" s="48">
        <v>0</v>
      </c>
      <c r="AB224" s="48">
        <v>0</v>
      </c>
      <c r="AC224" s="48">
        <v>0</v>
      </c>
      <c r="AD224" s="48">
        <v>0</v>
      </c>
      <c r="AE224" s="48">
        <v>0</v>
      </c>
      <c r="AF224" s="48">
        <v>0</v>
      </c>
      <c r="AG224" s="48">
        <v>0</v>
      </c>
      <c r="AH224" s="45" t="s">
        <v>762</v>
      </c>
    </row>
    <row r="225" spans="1:34" x14ac:dyDescent="0.25">
      <c r="A225" s="1">
        <v>221</v>
      </c>
      <c r="B225" s="32">
        <v>65648170</v>
      </c>
      <c r="C225" s="32" t="s">
        <v>295</v>
      </c>
      <c r="D225" s="32"/>
      <c r="E225" s="44">
        <v>3500</v>
      </c>
      <c r="F225" s="44">
        <v>3500</v>
      </c>
      <c r="G225" s="44">
        <v>3500</v>
      </c>
      <c r="H225" s="44">
        <v>3500</v>
      </c>
      <c r="I225" s="32"/>
      <c r="J225" s="48">
        <v>0.3</v>
      </c>
      <c r="K225" s="48">
        <v>0.5</v>
      </c>
      <c r="L225" s="48">
        <v>0</v>
      </c>
      <c r="M225" s="48">
        <v>0</v>
      </c>
      <c r="N225" s="48">
        <v>0</v>
      </c>
      <c r="O225" s="48">
        <v>0.1</v>
      </c>
      <c r="P225" s="48">
        <v>0</v>
      </c>
      <c r="Q225" s="48">
        <v>0</v>
      </c>
      <c r="R225" s="48">
        <v>0</v>
      </c>
      <c r="S225" s="48">
        <v>0.1</v>
      </c>
      <c r="T225" s="48">
        <v>0</v>
      </c>
      <c r="U225" s="48">
        <v>0</v>
      </c>
      <c r="V225" s="48">
        <v>0</v>
      </c>
      <c r="W225" s="48">
        <v>0</v>
      </c>
      <c r="X225" s="48">
        <v>0</v>
      </c>
      <c r="Y225" s="48">
        <v>0</v>
      </c>
      <c r="Z225" s="48">
        <v>0</v>
      </c>
      <c r="AA225" s="48">
        <v>0</v>
      </c>
      <c r="AB225" s="48">
        <v>0</v>
      </c>
      <c r="AC225" s="48">
        <v>0</v>
      </c>
      <c r="AD225" s="48">
        <v>0</v>
      </c>
      <c r="AE225" s="48">
        <v>0</v>
      </c>
      <c r="AF225" s="48">
        <v>0</v>
      </c>
      <c r="AG225" s="48">
        <v>0</v>
      </c>
      <c r="AH225" s="45" t="s">
        <v>762</v>
      </c>
    </row>
    <row r="226" spans="1:34" x14ac:dyDescent="0.25">
      <c r="A226" s="1">
        <v>222</v>
      </c>
      <c r="B226" s="37">
        <v>64653412</v>
      </c>
      <c r="C226" s="37" t="s">
        <v>296</v>
      </c>
      <c r="D226" s="37"/>
      <c r="E226" s="43">
        <v>3200</v>
      </c>
      <c r="F226" s="43">
        <v>3400</v>
      </c>
      <c r="G226" s="43">
        <v>3600</v>
      </c>
      <c r="H226" s="43">
        <v>3000</v>
      </c>
      <c r="I226" s="37"/>
      <c r="J226" s="48">
        <v>0.5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8">
        <v>0</v>
      </c>
      <c r="U226" s="48">
        <v>0</v>
      </c>
      <c r="V226" s="48">
        <v>0</v>
      </c>
      <c r="W226" s="48">
        <v>0</v>
      </c>
      <c r="X226" s="48">
        <v>0</v>
      </c>
      <c r="Y226" s="48">
        <v>0</v>
      </c>
      <c r="Z226" s="48">
        <v>0</v>
      </c>
      <c r="AA226" s="48">
        <v>0</v>
      </c>
      <c r="AB226" s="48">
        <v>0</v>
      </c>
      <c r="AC226" s="48">
        <v>0</v>
      </c>
      <c r="AD226" s="48">
        <v>0.5</v>
      </c>
      <c r="AE226" s="48">
        <v>0</v>
      </c>
      <c r="AF226" s="48">
        <v>0</v>
      </c>
      <c r="AG226" s="48">
        <v>0</v>
      </c>
      <c r="AH226" s="45" t="s">
        <v>762</v>
      </c>
    </row>
    <row r="227" spans="1:34" x14ac:dyDescent="0.25">
      <c r="A227" s="1">
        <v>223</v>
      </c>
      <c r="B227" s="32">
        <v>3845931</v>
      </c>
      <c r="C227" s="32" t="s">
        <v>297</v>
      </c>
      <c r="D227" s="32"/>
      <c r="E227" s="44">
        <v>3200</v>
      </c>
      <c r="F227" s="44">
        <v>3550</v>
      </c>
      <c r="G227" s="44">
        <v>3300</v>
      </c>
      <c r="H227" s="44">
        <v>3150</v>
      </c>
      <c r="I227" s="32"/>
      <c r="J227" s="48">
        <v>0</v>
      </c>
      <c r="K227" s="48">
        <v>0</v>
      </c>
      <c r="L227" s="48">
        <v>0.85</v>
      </c>
      <c r="M227" s="48">
        <v>0.15</v>
      </c>
      <c r="N227" s="48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8">
        <v>0</v>
      </c>
      <c r="U227" s="48">
        <v>0</v>
      </c>
      <c r="V227" s="48">
        <v>0</v>
      </c>
      <c r="W227" s="48">
        <v>0</v>
      </c>
      <c r="X227" s="48">
        <v>0</v>
      </c>
      <c r="Y227" s="48">
        <v>0</v>
      </c>
      <c r="Z227" s="48">
        <v>0</v>
      </c>
      <c r="AA227" s="48">
        <v>0</v>
      </c>
      <c r="AB227" s="48">
        <v>0</v>
      </c>
      <c r="AC227" s="48">
        <v>0</v>
      </c>
      <c r="AD227" s="48">
        <v>0</v>
      </c>
      <c r="AE227" s="48">
        <v>0</v>
      </c>
      <c r="AF227" s="48">
        <v>0</v>
      </c>
      <c r="AG227" s="48">
        <v>0</v>
      </c>
      <c r="AH227" s="45" t="s">
        <v>762</v>
      </c>
    </row>
    <row r="228" spans="1:34" x14ac:dyDescent="0.25">
      <c r="A228" s="1">
        <v>224</v>
      </c>
      <c r="B228" s="37">
        <v>7857021</v>
      </c>
      <c r="C228" s="37" t="s">
        <v>298</v>
      </c>
      <c r="D228" s="37"/>
      <c r="E228" s="43">
        <v>3000</v>
      </c>
      <c r="F228" s="43">
        <v>3200</v>
      </c>
      <c r="G228" s="43">
        <v>3500</v>
      </c>
      <c r="H228" s="43">
        <v>4000</v>
      </c>
      <c r="I228" s="37"/>
      <c r="J228" s="48">
        <v>0.1</v>
      </c>
      <c r="K228" s="48">
        <v>0.42999999999999994</v>
      </c>
      <c r="L228" s="48">
        <v>0</v>
      </c>
      <c r="M228" s="48">
        <v>0</v>
      </c>
      <c r="N228" s="48">
        <v>0.1</v>
      </c>
      <c r="O228" s="48">
        <v>0.1</v>
      </c>
      <c r="P228" s="48">
        <v>0</v>
      </c>
      <c r="Q228" s="48">
        <v>0</v>
      </c>
      <c r="R228" s="48">
        <v>0.05</v>
      </c>
      <c r="S228" s="48">
        <v>0.05</v>
      </c>
      <c r="T228" s="48">
        <v>0</v>
      </c>
      <c r="U228" s="48">
        <v>0</v>
      </c>
      <c r="V228" s="48">
        <v>0</v>
      </c>
      <c r="W228" s="48">
        <v>0</v>
      </c>
      <c r="X228" s="48">
        <v>0</v>
      </c>
      <c r="Y228" s="48">
        <v>0</v>
      </c>
      <c r="Z228" s="48">
        <v>0.05</v>
      </c>
      <c r="AA228" s="48">
        <v>0.05</v>
      </c>
      <c r="AB228" s="48">
        <v>0</v>
      </c>
      <c r="AC228" s="48">
        <v>0</v>
      </c>
      <c r="AD228" s="48">
        <v>0.02</v>
      </c>
      <c r="AE228" s="48">
        <v>0.05</v>
      </c>
      <c r="AF228" s="48">
        <v>0</v>
      </c>
      <c r="AG228" s="48">
        <v>0</v>
      </c>
      <c r="AH228" s="45" t="s">
        <v>762</v>
      </c>
    </row>
    <row r="229" spans="1:34" x14ac:dyDescent="0.25">
      <c r="A229" s="1">
        <v>225</v>
      </c>
      <c r="B229" s="32">
        <v>43510418</v>
      </c>
      <c r="C229" s="32" t="s">
        <v>299</v>
      </c>
      <c r="D229" s="32"/>
      <c r="E229" s="44">
        <v>3200</v>
      </c>
      <c r="F229" s="44">
        <v>3000</v>
      </c>
      <c r="G229" s="44">
        <v>3500</v>
      </c>
      <c r="H229" s="44">
        <v>3800</v>
      </c>
      <c r="I229" s="32"/>
      <c r="J229" s="48">
        <v>0.05</v>
      </c>
      <c r="K229" s="48">
        <v>0.36</v>
      </c>
      <c r="L229" s="48">
        <v>0.04</v>
      </c>
      <c r="M229" s="48">
        <v>0.03</v>
      </c>
      <c r="N229" s="48">
        <v>0.01</v>
      </c>
      <c r="O229" s="48">
        <v>0.05</v>
      </c>
      <c r="P229" s="48">
        <v>0.03</v>
      </c>
      <c r="Q229" s="48">
        <v>0.03</v>
      </c>
      <c r="R229" s="48">
        <v>0.01</v>
      </c>
      <c r="S229" s="48">
        <v>0.03</v>
      </c>
      <c r="T229" s="48">
        <v>0.01</v>
      </c>
      <c r="U229" s="48">
        <v>0</v>
      </c>
      <c r="V229" s="48">
        <v>0.02</v>
      </c>
      <c r="W229" s="48">
        <v>7.0000000000000007E-2</v>
      </c>
      <c r="X229" s="48">
        <v>7.0000000000000007E-2</v>
      </c>
      <c r="Y229" s="48">
        <v>0</v>
      </c>
      <c r="Z229" s="48">
        <v>0.01</v>
      </c>
      <c r="AA229" s="48">
        <v>0.02</v>
      </c>
      <c r="AB229" s="48">
        <v>0.05</v>
      </c>
      <c r="AC229" s="48">
        <v>0</v>
      </c>
      <c r="AD229" s="48">
        <v>0.02</v>
      </c>
      <c r="AE229" s="48">
        <v>0.04</v>
      </c>
      <c r="AF229" s="48">
        <v>0.05</v>
      </c>
      <c r="AG229" s="48">
        <v>0</v>
      </c>
      <c r="AH229" s="45" t="s">
        <v>762</v>
      </c>
    </row>
    <row r="230" spans="1:34" x14ac:dyDescent="0.25">
      <c r="A230" s="1">
        <v>226</v>
      </c>
      <c r="B230" s="37">
        <v>10585362</v>
      </c>
      <c r="C230" s="37" t="s">
        <v>300</v>
      </c>
      <c r="D230" s="37"/>
      <c r="E230" s="43">
        <v>3555</v>
      </c>
      <c r="F230" s="43">
        <v>2928</v>
      </c>
      <c r="G230" s="43">
        <v>3203</v>
      </c>
      <c r="H230" s="43">
        <v>3300</v>
      </c>
      <c r="I230" s="37"/>
      <c r="J230" s="48">
        <v>0</v>
      </c>
      <c r="K230" s="48">
        <v>0</v>
      </c>
      <c r="L230" s="48">
        <v>0</v>
      </c>
      <c r="M230" s="48">
        <v>1</v>
      </c>
      <c r="N230" s="48">
        <v>0</v>
      </c>
      <c r="O230" s="48">
        <v>0</v>
      </c>
      <c r="P230" s="48">
        <v>0</v>
      </c>
      <c r="Q230" s="48">
        <v>0</v>
      </c>
      <c r="R230" s="48">
        <v>0</v>
      </c>
      <c r="S230" s="48">
        <v>0</v>
      </c>
      <c r="T230" s="48">
        <v>0</v>
      </c>
      <c r="U230" s="48">
        <v>0</v>
      </c>
      <c r="V230" s="48">
        <v>0</v>
      </c>
      <c r="W230" s="48">
        <v>0</v>
      </c>
      <c r="X230" s="48">
        <v>0</v>
      </c>
      <c r="Y230" s="48">
        <v>0</v>
      </c>
      <c r="Z230" s="48">
        <v>0</v>
      </c>
      <c r="AA230" s="48">
        <v>0</v>
      </c>
      <c r="AB230" s="48">
        <v>0</v>
      </c>
      <c r="AC230" s="48">
        <v>0</v>
      </c>
      <c r="AD230" s="48">
        <v>0</v>
      </c>
      <c r="AE230" s="48">
        <v>0</v>
      </c>
      <c r="AF230" s="48">
        <v>0</v>
      </c>
      <c r="AG230" s="48">
        <v>0</v>
      </c>
      <c r="AH230" s="45" t="s">
        <v>762</v>
      </c>
    </row>
    <row r="231" spans="1:34" x14ac:dyDescent="0.25">
      <c r="A231" s="1">
        <v>227</v>
      </c>
      <c r="B231" s="32">
        <v>28748395</v>
      </c>
      <c r="C231" s="32" t="s">
        <v>301</v>
      </c>
      <c r="D231" s="32" t="s">
        <v>302</v>
      </c>
      <c r="E231" s="44">
        <v>0</v>
      </c>
      <c r="F231" s="44">
        <v>3600</v>
      </c>
      <c r="G231" s="44">
        <v>6000</v>
      </c>
      <c r="H231" s="44">
        <v>7500</v>
      </c>
      <c r="I231" s="32"/>
      <c r="J231" s="48">
        <v>0.1</v>
      </c>
      <c r="K231" s="48">
        <v>0.67</v>
      </c>
      <c r="L231" s="48">
        <v>0.1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0.03</v>
      </c>
      <c r="T231" s="48">
        <v>0</v>
      </c>
      <c r="U231" s="48">
        <v>0</v>
      </c>
      <c r="V231" s="48">
        <v>0</v>
      </c>
      <c r="W231" s="48">
        <v>0</v>
      </c>
      <c r="X231" s="48">
        <v>0.05</v>
      </c>
      <c r="Y231" s="48">
        <v>0</v>
      </c>
      <c r="Z231" s="48">
        <v>0</v>
      </c>
      <c r="AA231" s="48">
        <v>0</v>
      </c>
      <c r="AB231" s="48">
        <v>0.05</v>
      </c>
      <c r="AC231" s="48">
        <v>0</v>
      </c>
      <c r="AD231" s="48">
        <v>0</v>
      </c>
      <c r="AE231" s="48">
        <v>0</v>
      </c>
      <c r="AF231" s="48">
        <v>0</v>
      </c>
      <c r="AG231" s="48">
        <v>0</v>
      </c>
      <c r="AH231" s="45" t="s">
        <v>762</v>
      </c>
    </row>
    <row r="232" spans="1:34" x14ac:dyDescent="0.25">
      <c r="A232" s="1">
        <v>228</v>
      </c>
      <c r="B232" s="37">
        <v>63479362</v>
      </c>
      <c r="C232" s="37" t="s">
        <v>303</v>
      </c>
      <c r="D232" s="37"/>
      <c r="E232" s="43">
        <v>3430</v>
      </c>
      <c r="F232" s="43">
        <v>3050</v>
      </c>
      <c r="G232" s="43">
        <v>3105</v>
      </c>
      <c r="H232" s="43">
        <v>3000</v>
      </c>
      <c r="I232" s="37"/>
      <c r="J232" s="48">
        <v>0.6</v>
      </c>
      <c r="K232" s="48">
        <v>0.31999999999999995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0.03</v>
      </c>
      <c r="S232" s="48">
        <v>0.02</v>
      </c>
      <c r="T232" s="48">
        <v>0</v>
      </c>
      <c r="U232" s="48">
        <v>0</v>
      </c>
      <c r="V232" s="48">
        <v>0</v>
      </c>
      <c r="W232" s="48">
        <v>0</v>
      </c>
      <c r="X232" s="48">
        <v>0</v>
      </c>
      <c r="Y232" s="48">
        <v>0</v>
      </c>
      <c r="Z232" s="48">
        <v>0.02</v>
      </c>
      <c r="AA232" s="48">
        <v>0.01</v>
      </c>
      <c r="AB232" s="48">
        <v>0</v>
      </c>
      <c r="AC232" s="48">
        <v>0</v>
      </c>
      <c r="AD232" s="48">
        <v>0</v>
      </c>
      <c r="AE232" s="48">
        <v>0</v>
      </c>
      <c r="AF232" s="48">
        <v>0</v>
      </c>
      <c r="AG232" s="48">
        <v>0</v>
      </c>
      <c r="AH232" s="45" t="s">
        <v>762</v>
      </c>
    </row>
    <row r="233" spans="1:34" x14ac:dyDescent="0.25">
      <c r="A233" s="1">
        <v>229</v>
      </c>
      <c r="B233" s="32">
        <v>69849676</v>
      </c>
      <c r="C233" s="32" t="s">
        <v>304</v>
      </c>
      <c r="D233" s="32"/>
      <c r="E233" s="44">
        <v>3200</v>
      </c>
      <c r="F233" s="44">
        <v>3000</v>
      </c>
      <c r="G233" s="44">
        <v>3270</v>
      </c>
      <c r="H233" s="44">
        <v>3000</v>
      </c>
      <c r="I233" s="32"/>
      <c r="J233" s="48">
        <v>0</v>
      </c>
      <c r="K233" s="48">
        <v>0.4</v>
      </c>
      <c r="L233" s="48">
        <v>0.6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  <c r="S233" s="48">
        <v>0</v>
      </c>
      <c r="T233" s="48">
        <v>0</v>
      </c>
      <c r="U233" s="48">
        <v>0</v>
      </c>
      <c r="V233" s="48">
        <v>0</v>
      </c>
      <c r="W233" s="48">
        <v>0</v>
      </c>
      <c r="X233" s="48">
        <v>0</v>
      </c>
      <c r="Y233" s="48">
        <v>0</v>
      </c>
      <c r="Z233" s="48">
        <v>0</v>
      </c>
      <c r="AA233" s="48">
        <v>0</v>
      </c>
      <c r="AB233" s="48">
        <v>0</v>
      </c>
      <c r="AC233" s="48">
        <v>0</v>
      </c>
      <c r="AD233" s="48">
        <v>0</v>
      </c>
      <c r="AE233" s="48">
        <v>0</v>
      </c>
      <c r="AF233" s="48">
        <v>0</v>
      </c>
      <c r="AG233" s="48">
        <v>0</v>
      </c>
      <c r="AH233" s="45" t="s">
        <v>762</v>
      </c>
    </row>
    <row r="234" spans="1:34" x14ac:dyDescent="0.25">
      <c r="A234" s="1">
        <v>230</v>
      </c>
      <c r="B234" s="37">
        <v>48222909</v>
      </c>
      <c r="C234" s="37" t="s">
        <v>305</v>
      </c>
      <c r="D234" s="37"/>
      <c r="E234" s="43">
        <v>3000</v>
      </c>
      <c r="F234" s="43">
        <v>3200</v>
      </c>
      <c r="G234" s="43">
        <v>3000</v>
      </c>
      <c r="H234" s="43">
        <v>3000</v>
      </c>
      <c r="I234" s="37"/>
      <c r="J234" s="48">
        <v>0</v>
      </c>
      <c r="K234" s="48">
        <v>0.8</v>
      </c>
      <c r="L234" s="48">
        <v>0</v>
      </c>
      <c r="M234" s="48">
        <v>0</v>
      </c>
      <c r="N234" s="48">
        <v>0</v>
      </c>
      <c r="O234" s="48">
        <v>0.2</v>
      </c>
      <c r="P234" s="48">
        <v>0</v>
      </c>
      <c r="Q234" s="48">
        <v>0</v>
      </c>
      <c r="R234" s="48">
        <v>0</v>
      </c>
      <c r="S234" s="48">
        <v>0</v>
      </c>
      <c r="T234" s="48">
        <v>0</v>
      </c>
      <c r="U234" s="48">
        <v>0</v>
      </c>
      <c r="V234" s="48">
        <v>0</v>
      </c>
      <c r="W234" s="48">
        <v>0</v>
      </c>
      <c r="X234" s="48">
        <v>0</v>
      </c>
      <c r="Y234" s="48">
        <v>0</v>
      </c>
      <c r="Z234" s="48">
        <v>0</v>
      </c>
      <c r="AA234" s="48">
        <v>0</v>
      </c>
      <c r="AB234" s="48">
        <v>0</v>
      </c>
      <c r="AC234" s="48">
        <v>0</v>
      </c>
      <c r="AD234" s="48">
        <v>0</v>
      </c>
      <c r="AE234" s="48">
        <v>0</v>
      </c>
      <c r="AF234" s="48">
        <v>0</v>
      </c>
      <c r="AG234" s="48">
        <v>0</v>
      </c>
      <c r="AH234" s="45" t="s">
        <v>762</v>
      </c>
    </row>
    <row r="235" spans="1:34" x14ac:dyDescent="0.25">
      <c r="A235" s="1">
        <v>231</v>
      </c>
      <c r="B235" s="32">
        <v>9301810</v>
      </c>
      <c r="C235" s="32" t="s">
        <v>306</v>
      </c>
      <c r="D235" s="32"/>
      <c r="E235" s="44">
        <v>3000</v>
      </c>
      <c r="F235" s="44">
        <v>3000</v>
      </c>
      <c r="G235" s="44">
        <v>3200</v>
      </c>
      <c r="H235" s="44">
        <v>4500</v>
      </c>
      <c r="I235" s="32"/>
      <c r="J235" s="48">
        <v>0.05</v>
      </c>
      <c r="K235" s="48">
        <v>0.14999999999999991</v>
      </c>
      <c r="L235" s="48">
        <v>0.05</v>
      </c>
      <c r="M235" s="48">
        <v>0</v>
      </c>
      <c r="N235" s="48">
        <v>0</v>
      </c>
      <c r="O235" s="48">
        <v>7.0000000000000007E-2</v>
      </c>
      <c r="P235" s="48">
        <v>0.03</v>
      </c>
      <c r="Q235" s="48">
        <v>0</v>
      </c>
      <c r="R235" s="48">
        <v>0.01</v>
      </c>
      <c r="S235" s="48">
        <v>0.06</v>
      </c>
      <c r="T235" s="48">
        <v>0.03</v>
      </c>
      <c r="U235" s="48">
        <v>0</v>
      </c>
      <c r="V235" s="48">
        <v>0</v>
      </c>
      <c r="W235" s="48">
        <v>0.05</v>
      </c>
      <c r="X235" s="48">
        <v>0.2</v>
      </c>
      <c r="Y235" s="48">
        <v>0</v>
      </c>
      <c r="Z235" s="48">
        <v>0</v>
      </c>
      <c r="AA235" s="48">
        <v>0.05</v>
      </c>
      <c r="AB235" s="48">
        <v>0.2</v>
      </c>
      <c r="AC235" s="48">
        <v>0</v>
      </c>
      <c r="AD235" s="48">
        <v>0</v>
      </c>
      <c r="AE235" s="48">
        <v>0.01</v>
      </c>
      <c r="AF235" s="48">
        <v>0.04</v>
      </c>
      <c r="AG235" s="48">
        <v>0</v>
      </c>
      <c r="AH235" s="45" t="s">
        <v>762</v>
      </c>
    </row>
    <row r="236" spans="1:34" x14ac:dyDescent="0.25">
      <c r="A236" s="1">
        <v>232</v>
      </c>
      <c r="B236" s="37">
        <v>2019248</v>
      </c>
      <c r="C236" s="37" t="s">
        <v>307</v>
      </c>
      <c r="D236" s="37"/>
      <c r="E236" s="43">
        <v>3000</v>
      </c>
      <c r="F236" s="43">
        <v>3000</v>
      </c>
      <c r="G236" s="43">
        <v>3000</v>
      </c>
      <c r="H236" s="43">
        <v>2500</v>
      </c>
      <c r="I236" s="37"/>
      <c r="J236" s="48">
        <v>0</v>
      </c>
      <c r="K236" s="48">
        <v>0.67999999999999994</v>
      </c>
      <c r="L236" s="48">
        <v>0.05</v>
      </c>
      <c r="M236" s="48">
        <v>0.1</v>
      </c>
      <c r="N236" s="48">
        <v>0</v>
      </c>
      <c r="O236" s="48">
        <v>0</v>
      </c>
      <c r="P236" s="48">
        <v>0</v>
      </c>
      <c r="Q236" s="48">
        <v>0</v>
      </c>
      <c r="R236" s="48">
        <v>0</v>
      </c>
      <c r="S236" s="48">
        <v>0.1</v>
      </c>
      <c r="T236" s="48">
        <v>0</v>
      </c>
      <c r="U236" s="48">
        <v>0</v>
      </c>
      <c r="V236" s="48">
        <v>0</v>
      </c>
      <c r="W236" s="48">
        <v>0</v>
      </c>
      <c r="X236" s="48">
        <v>0.05</v>
      </c>
      <c r="Y236" s="48">
        <v>0</v>
      </c>
      <c r="Z236" s="48">
        <v>0</v>
      </c>
      <c r="AA236" s="48">
        <v>0</v>
      </c>
      <c r="AB236" s="48">
        <v>0.01</v>
      </c>
      <c r="AC236" s="48">
        <v>0</v>
      </c>
      <c r="AD236" s="48">
        <v>0</v>
      </c>
      <c r="AE236" s="48">
        <v>0</v>
      </c>
      <c r="AF236" s="48">
        <v>0.01</v>
      </c>
      <c r="AG236" s="48">
        <v>0</v>
      </c>
      <c r="AH236" s="45" t="s">
        <v>762</v>
      </c>
    </row>
    <row r="237" spans="1:34" x14ac:dyDescent="0.25">
      <c r="A237" s="1">
        <v>233</v>
      </c>
      <c r="B237" s="32">
        <v>8692033</v>
      </c>
      <c r="C237" s="32" t="s">
        <v>308</v>
      </c>
      <c r="D237" s="32"/>
      <c r="E237" s="44">
        <v>0</v>
      </c>
      <c r="F237" s="44">
        <v>0</v>
      </c>
      <c r="G237" s="44">
        <v>3000</v>
      </c>
      <c r="H237" s="44">
        <v>5000</v>
      </c>
      <c r="I237" s="32"/>
      <c r="J237" s="48">
        <v>0.2</v>
      </c>
      <c r="K237" s="48">
        <v>0.19999999999999996</v>
      </c>
      <c r="L237" s="48">
        <v>0.05</v>
      </c>
      <c r="M237" s="48">
        <v>0.4</v>
      </c>
      <c r="N237" s="48">
        <v>0</v>
      </c>
      <c r="O237" s="48">
        <v>0.05</v>
      </c>
      <c r="P237" s="48">
        <v>0</v>
      </c>
      <c r="Q237" s="48">
        <v>0.1</v>
      </c>
      <c r="R237" s="48">
        <v>0</v>
      </c>
      <c r="S237" s="48">
        <v>0</v>
      </c>
      <c r="T237" s="48">
        <v>0</v>
      </c>
      <c r="U237" s="48">
        <v>0</v>
      </c>
      <c r="V237" s="48">
        <v>0</v>
      </c>
      <c r="W237" s="48">
        <v>0</v>
      </c>
      <c r="X237" s="48">
        <v>0</v>
      </c>
      <c r="Y237" s="48">
        <v>0</v>
      </c>
      <c r="Z237" s="48">
        <v>0</v>
      </c>
      <c r="AA237" s="48">
        <v>0</v>
      </c>
      <c r="AB237" s="48">
        <v>0</v>
      </c>
      <c r="AC237" s="48">
        <v>0</v>
      </c>
      <c r="AD237" s="48">
        <v>0</v>
      </c>
      <c r="AE237" s="48">
        <v>0</v>
      </c>
      <c r="AF237" s="48">
        <v>0</v>
      </c>
      <c r="AG237" s="48">
        <v>0</v>
      </c>
      <c r="AH237" s="45" t="s">
        <v>762</v>
      </c>
    </row>
    <row r="238" spans="1:34" x14ac:dyDescent="0.25">
      <c r="A238" s="1">
        <v>234</v>
      </c>
      <c r="B238" s="37">
        <v>27292274</v>
      </c>
      <c r="C238" s="37" t="s">
        <v>309</v>
      </c>
      <c r="D238" s="37" t="s">
        <v>310</v>
      </c>
      <c r="E238" s="43">
        <v>3000</v>
      </c>
      <c r="F238" s="43">
        <v>3000</v>
      </c>
      <c r="G238" s="43">
        <v>3000</v>
      </c>
      <c r="H238" s="43">
        <v>3000</v>
      </c>
      <c r="I238" s="37"/>
      <c r="J238" s="48">
        <v>0.25</v>
      </c>
      <c r="K238" s="48">
        <v>0.24999999999999989</v>
      </c>
      <c r="L238" s="48">
        <v>0</v>
      </c>
      <c r="M238" s="48">
        <v>0</v>
      </c>
      <c r="N238" s="48">
        <v>0.05</v>
      </c>
      <c r="O238" s="48">
        <v>0.05</v>
      </c>
      <c r="P238" s="48">
        <v>0</v>
      </c>
      <c r="Q238" s="48">
        <v>0</v>
      </c>
      <c r="R238" s="48">
        <v>0.05</v>
      </c>
      <c r="S238" s="48">
        <v>0.05</v>
      </c>
      <c r="T238" s="48">
        <v>0</v>
      </c>
      <c r="U238" s="48">
        <v>0</v>
      </c>
      <c r="V238" s="48">
        <v>0</v>
      </c>
      <c r="W238" s="48">
        <v>0</v>
      </c>
      <c r="X238" s="48">
        <v>0</v>
      </c>
      <c r="Y238" s="48">
        <v>0</v>
      </c>
      <c r="Z238" s="48">
        <v>0.05</v>
      </c>
      <c r="AA238" s="48">
        <v>0.05</v>
      </c>
      <c r="AB238" s="48">
        <v>0</v>
      </c>
      <c r="AC238" s="48">
        <v>0</v>
      </c>
      <c r="AD238" s="48">
        <v>0.1</v>
      </c>
      <c r="AE238" s="48">
        <v>0.1</v>
      </c>
      <c r="AF238" s="48">
        <v>0</v>
      </c>
      <c r="AG238" s="48">
        <v>0</v>
      </c>
      <c r="AH238" s="45" t="s">
        <v>762</v>
      </c>
    </row>
    <row r="239" spans="1:34" x14ac:dyDescent="0.25">
      <c r="A239" s="1">
        <v>235</v>
      </c>
      <c r="B239" s="32">
        <v>41327411</v>
      </c>
      <c r="C239" s="32" t="s">
        <v>311</v>
      </c>
      <c r="D239" s="32"/>
      <c r="E239" s="44">
        <v>3000</v>
      </c>
      <c r="F239" s="44">
        <v>3000</v>
      </c>
      <c r="G239" s="44">
        <v>3000</v>
      </c>
      <c r="H239" s="44">
        <v>3000</v>
      </c>
      <c r="I239" s="32"/>
      <c r="J239" s="48">
        <v>0.1</v>
      </c>
      <c r="K239" s="48">
        <v>0.55000000000000004</v>
      </c>
      <c r="L239" s="48">
        <v>0</v>
      </c>
      <c r="M239" s="48">
        <v>0.3</v>
      </c>
      <c r="N239" s="48">
        <v>0</v>
      </c>
      <c r="O239" s="48">
        <v>0.05</v>
      </c>
      <c r="P239" s="48">
        <v>0</v>
      </c>
      <c r="Q239" s="48">
        <v>0</v>
      </c>
      <c r="R239" s="48">
        <v>0</v>
      </c>
      <c r="S239" s="48">
        <v>0</v>
      </c>
      <c r="T239" s="48">
        <v>0</v>
      </c>
      <c r="U239" s="48">
        <v>0</v>
      </c>
      <c r="V239" s="48">
        <v>0</v>
      </c>
      <c r="W239" s="48">
        <v>0</v>
      </c>
      <c r="X239" s="48">
        <v>0</v>
      </c>
      <c r="Y239" s="48">
        <v>0</v>
      </c>
      <c r="Z239" s="48">
        <v>0</v>
      </c>
      <c r="AA239" s="48">
        <v>0</v>
      </c>
      <c r="AB239" s="48">
        <v>0</v>
      </c>
      <c r="AC239" s="48">
        <v>0</v>
      </c>
      <c r="AD239" s="48">
        <v>0</v>
      </c>
      <c r="AE239" s="48">
        <v>0</v>
      </c>
      <c r="AF239" s="48">
        <v>0</v>
      </c>
      <c r="AG239" s="48">
        <v>0</v>
      </c>
      <c r="AH239" s="45" t="s">
        <v>762</v>
      </c>
    </row>
    <row r="240" spans="1:34" x14ac:dyDescent="0.25">
      <c r="A240" s="1">
        <v>236</v>
      </c>
      <c r="B240" s="37">
        <v>45528853</v>
      </c>
      <c r="C240" s="37" t="s">
        <v>312</v>
      </c>
      <c r="D240" s="37"/>
      <c r="E240" s="43">
        <v>3000</v>
      </c>
      <c r="F240" s="43">
        <v>3000</v>
      </c>
      <c r="G240" s="43">
        <v>3000</v>
      </c>
      <c r="H240" s="43">
        <v>3000</v>
      </c>
      <c r="I240" s="37"/>
      <c r="J240" s="48">
        <v>0.04</v>
      </c>
      <c r="K240" s="48">
        <v>0.89</v>
      </c>
      <c r="L240" s="48">
        <v>0</v>
      </c>
      <c r="M240" s="48">
        <v>0</v>
      </c>
      <c r="N240" s="48">
        <v>0.03</v>
      </c>
      <c r="O240" s="48">
        <v>0</v>
      </c>
      <c r="P240" s="48">
        <v>0</v>
      </c>
      <c r="Q240" s="48">
        <v>0</v>
      </c>
      <c r="R240" s="48">
        <v>0.02</v>
      </c>
      <c r="S240" s="48">
        <v>0</v>
      </c>
      <c r="T240" s="48">
        <v>0</v>
      </c>
      <c r="U240" s="48">
        <v>0</v>
      </c>
      <c r="V240" s="48">
        <v>0.01</v>
      </c>
      <c r="W240" s="48">
        <v>0</v>
      </c>
      <c r="X240" s="48">
        <v>0</v>
      </c>
      <c r="Y240" s="48">
        <v>0</v>
      </c>
      <c r="Z240" s="48">
        <v>0.01</v>
      </c>
      <c r="AA240" s="48">
        <v>0</v>
      </c>
      <c r="AB240" s="48">
        <v>0</v>
      </c>
      <c r="AC240" s="48">
        <v>0</v>
      </c>
      <c r="AD240" s="48">
        <v>0</v>
      </c>
      <c r="AE240" s="48">
        <v>0</v>
      </c>
      <c r="AF240" s="48">
        <v>0</v>
      </c>
      <c r="AG240" s="48">
        <v>0</v>
      </c>
      <c r="AH240" s="45" t="s">
        <v>762</v>
      </c>
    </row>
    <row r="241" spans="1:34" x14ac:dyDescent="0.25">
      <c r="A241" s="1">
        <v>237</v>
      </c>
      <c r="B241" s="32">
        <v>45539685</v>
      </c>
      <c r="C241" s="32" t="s">
        <v>313</v>
      </c>
      <c r="D241" s="32" t="s">
        <v>313</v>
      </c>
      <c r="E241" s="44">
        <v>3000</v>
      </c>
      <c r="F241" s="44">
        <v>3000</v>
      </c>
      <c r="G241" s="44">
        <v>3000</v>
      </c>
      <c r="H241" s="44">
        <v>3000</v>
      </c>
      <c r="I241" s="32"/>
      <c r="J241" s="48">
        <v>0</v>
      </c>
      <c r="K241" s="48">
        <v>0</v>
      </c>
      <c r="L241" s="48">
        <v>0.6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8">
        <v>0</v>
      </c>
      <c r="U241" s="48">
        <v>0</v>
      </c>
      <c r="V241" s="48">
        <v>0</v>
      </c>
      <c r="W241" s="48">
        <v>0</v>
      </c>
      <c r="X241" s="48">
        <v>0.2</v>
      </c>
      <c r="Y241" s="48">
        <v>0</v>
      </c>
      <c r="Z241" s="48">
        <v>0</v>
      </c>
      <c r="AA241" s="48">
        <v>0</v>
      </c>
      <c r="AB241" s="48">
        <v>0</v>
      </c>
      <c r="AC241" s="48">
        <v>0</v>
      </c>
      <c r="AD241" s="48">
        <v>0</v>
      </c>
      <c r="AE241" s="48">
        <v>0</v>
      </c>
      <c r="AF241" s="48">
        <v>0.2</v>
      </c>
      <c r="AG241" s="48">
        <v>0</v>
      </c>
      <c r="AH241" s="45" t="s">
        <v>759</v>
      </c>
    </row>
    <row r="242" spans="1:34" x14ac:dyDescent="0.25">
      <c r="A242" s="1">
        <v>238</v>
      </c>
      <c r="B242" s="37">
        <v>61062499</v>
      </c>
      <c r="C242" s="37" t="s">
        <v>314</v>
      </c>
      <c r="D242" s="37"/>
      <c r="E242" s="43">
        <v>0</v>
      </c>
      <c r="F242" s="43">
        <v>3000</v>
      </c>
      <c r="G242" s="43">
        <v>3000</v>
      </c>
      <c r="H242" s="43">
        <v>0</v>
      </c>
      <c r="I242" s="37"/>
      <c r="J242" s="48">
        <v>0</v>
      </c>
      <c r="K242" s="48">
        <v>1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8">
        <v>0</v>
      </c>
      <c r="U242" s="48">
        <v>0</v>
      </c>
      <c r="V242" s="48">
        <v>0</v>
      </c>
      <c r="W242" s="48">
        <v>0</v>
      </c>
      <c r="X242" s="48">
        <v>0</v>
      </c>
      <c r="Y242" s="48">
        <v>0</v>
      </c>
      <c r="Z242" s="48">
        <v>0</v>
      </c>
      <c r="AA242" s="48">
        <v>0</v>
      </c>
      <c r="AB242" s="48">
        <v>0</v>
      </c>
      <c r="AC242" s="48">
        <v>0</v>
      </c>
      <c r="AD242" s="48">
        <v>0</v>
      </c>
      <c r="AE242" s="48">
        <v>0</v>
      </c>
      <c r="AF242" s="48">
        <v>0</v>
      </c>
      <c r="AG242" s="48">
        <v>0</v>
      </c>
      <c r="AH242" s="45" t="s">
        <v>762</v>
      </c>
    </row>
    <row r="243" spans="1:34" x14ac:dyDescent="0.25">
      <c r="A243" s="1">
        <v>239</v>
      </c>
      <c r="B243" s="32">
        <v>63073722</v>
      </c>
      <c r="C243" s="32" t="s">
        <v>315</v>
      </c>
      <c r="D243" s="32"/>
      <c r="E243" s="44">
        <v>3000</v>
      </c>
      <c r="F243" s="44">
        <v>3000</v>
      </c>
      <c r="G243" s="44">
        <v>3000</v>
      </c>
      <c r="H243" s="44">
        <v>3000</v>
      </c>
      <c r="I243" s="32"/>
      <c r="J243" s="48">
        <v>0</v>
      </c>
      <c r="K243" s="48">
        <v>0.95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  <c r="S243" s="48">
        <v>0</v>
      </c>
      <c r="T243" s="48">
        <v>0</v>
      </c>
      <c r="U243" s="48">
        <v>0</v>
      </c>
      <c r="V243" s="48">
        <v>0</v>
      </c>
      <c r="W243" s="48">
        <v>0</v>
      </c>
      <c r="X243" s="48">
        <v>0</v>
      </c>
      <c r="Y243" s="48">
        <v>0</v>
      </c>
      <c r="Z243" s="48">
        <v>0.05</v>
      </c>
      <c r="AA243" s="48">
        <v>0</v>
      </c>
      <c r="AB243" s="48">
        <v>0</v>
      </c>
      <c r="AC243" s="48">
        <v>0</v>
      </c>
      <c r="AD243" s="48">
        <v>0</v>
      </c>
      <c r="AE243" s="48">
        <v>0</v>
      </c>
      <c r="AF243" s="48">
        <v>0</v>
      </c>
      <c r="AG243" s="48">
        <v>0</v>
      </c>
      <c r="AH243" s="45" t="s">
        <v>762</v>
      </c>
    </row>
    <row r="244" spans="1:34" x14ac:dyDescent="0.25">
      <c r="A244" s="1">
        <v>240</v>
      </c>
      <c r="B244" s="37">
        <v>70516782</v>
      </c>
      <c r="C244" s="37" t="s">
        <v>316</v>
      </c>
      <c r="D244" s="37"/>
      <c r="E244" s="43">
        <v>0</v>
      </c>
      <c r="F244" s="43">
        <v>0</v>
      </c>
      <c r="G244" s="43">
        <v>3000</v>
      </c>
      <c r="H244" s="43">
        <v>4000</v>
      </c>
      <c r="I244" s="37"/>
      <c r="J244" s="48">
        <v>0</v>
      </c>
      <c r="K244" s="48">
        <v>0.8</v>
      </c>
      <c r="L244" s="48">
        <v>0</v>
      </c>
      <c r="M244" s="48">
        <v>0</v>
      </c>
      <c r="N244" s="48">
        <v>0</v>
      </c>
      <c r="O244" s="48">
        <v>0.2</v>
      </c>
      <c r="P244" s="48">
        <v>0</v>
      </c>
      <c r="Q244" s="48">
        <v>0</v>
      </c>
      <c r="R244" s="48">
        <v>0</v>
      </c>
      <c r="S244" s="48">
        <v>0</v>
      </c>
      <c r="T244" s="48">
        <v>0</v>
      </c>
      <c r="U244" s="48">
        <v>0</v>
      </c>
      <c r="V244" s="48">
        <v>0</v>
      </c>
      <c r="W244" s="48">
        <v>0</v>
      </c>
      <c r="X244" s="48">
        <v>0</v>
      </c>
      <c r="Y244" s="48">
        <v>0</v>
      </c>
      <c r="Z244" s="48">
        <v>0</v>
      </c>
      <c r="AA244" s="48">
        <v>0</v>
      </c>
      <c r="AB244" s="48">
        <v>0</v>
      </c>
      <c r="AC244" s="48">
        <v>0</v>
      </c>
      <c r="AD244" s="48">
        <v>0</v>
      </c>
      <c r="AE244" s="48">
        <v>0</v>
      </c>
      <c r="AF244" s="48">
        <v>0</v>
      </c>
      <c r="AG244" s="48">
        <v>0</v>
      </c>
      <c r="AH244" s="45" t="s">
        <v>762</v>
      </c>
    </row>
    <row r="245" spans="1:34" x14ac:dyDescent="0.25">
      <c r="A245" s="1">
        <v>241</v>
      </c>
      <c r="B245" s="32">
        <v>62821491</v>
      </c>
      <c r="C245" s="32" t="s">
        <v>317</v>
      </c>
      <c r="D245" s="32"/>
      <c r="E245" s="44">
        <v>2500</v>
      </c>
      <c r="F245" s="44">
        <v>3000</v>
      </c>
      <c r="G245" s="44">
        <v>3500</v>
      </c>
      <c r="H245" s="44">
        <v>2000</v>
      </c>
      <c r="I245" s="32"/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0.02</v>
      </c>
      <c r="P245" s="48">
        <v>0.03</v>
      </c>
      <c r="Q245" s="48">
        <v>0</v>
      </c>
      <c r="R245" s="48">
        <v>0</v>
      </c>
      <c r="S245" s="48">
        <v>0.02</v>
      </c>
      <c r="T245" s="48">
        <v>0.03</v>
      </c>
      <c r="U245" s="48">
        <v>0</v>
      </c>
      <c r="V245" s="48">
        <v>0</v>
      </c>
      <c r="W245" s="48">
        <v>0</v>
      </c>
      <c r="X245" s="48">
        <v>0</v>
      </c>
      <c r="Y245" s="48">
        <v>0</v>
      </c>
      <c r="Z245" s="48">
        <v>0.1</v>
      </c>
      <c r="AA245" s="48">
        <v>0.08</v>
      </c>
      <c r="AB245" s="48">
        <v>0.02</v>
      </c>
      <c r="AC245" s="48">
        <v>0</v>
      </c>
      <c r="AD245" s="48">
        <v>0</v>
      </c>
      <c r="AE245" s="48">
        <v>0.2</v>
      </c>
      <c r="AF245" s="48">
        <v>0.5</v>
      </c>
      <c r="AG245" s="48">
        <v>0</v>
      </c>
      <c r="AH245" s="45" t="s">
        <v>762</v>
      </c>
    </row>
    <row r="246" spans="1:34" x14ac:dyDescent="0.25">
      <c r="A246" s="1">
        <v>242</v>
      </c>
      <c r="B246" s="37">
        <v>47856483</v>
      </c>
      <c r="C246" s="37" t="s">
        <v>318</v>
      </c>
      <c r="D246" s="37" t="s">
        <v>319</v>
      </c>
      <c r="E246" s="43">
        <v>3000</v>
      </c>
      <c r="F246" s="43">
        <v>3000</v>
      </c>
      <c r="G246" s="43">
        <v>3000</v>
      </c>
      <c r="H246" s="43">
        <v>3000</v>
      </c>
      <c r="I246" s="37"/>
      <c r="J246" s="48">
        <v>0.7</v>
      </c>
      <c r="K246" s="48">
        <v>0.17999999999999994</v>
      </c>
      <c r="L246" s="48">
        <v>0</v>
      </c>
      <c r="M246" s="48">
        <v>0</v>
      </c>
      <c r="N246" s="48">
        <v>0.02</v>
      </c>
      <c r="O246" s="48">
        <v>0</v>
      </c>
      <c r="P246" s="48">
        <v>0</v>
      </c>
      <c r="Q246" s="48">
        <v>0</v>
      </c>
      <c r="R246" s="48">
        <v>0.05</v>
      </c>
      <c r="S246" s="48">
        <v>0</v>
      </c>
      <c r="T246" s="48">
        <v>0</v>
      </c>
      <c r="U246" s="48">
        <v>0</v>
      </c>
      <c r="V246" s="48">
        <v>0</v>
      </c>
      <c r="W246" s="48">
        <v>0</v>
      </c>
      <c r="X246" s="48">
        <v>0.05</v>
      </c>
      <c r="Y246" s="48">
        <v>0</v>
      </c>
      <c r="Z246" s="48">
        <v>0</v>
      </c>
      <c r="AA246" s="48">
        <v>0</v>
      </c>
      <c r="AB246" s="48">
        <v>0</v>
      </c>
      <c r="AC246" s="48">
        <v>0</v>
      </c>
      <c r="AD246" s="48">
        <v>0</v>
      </c>
      <c r="AE246" s="48">
        <v>0</v>
      </c>
      <c r="AF246" s="48">
        <v>0</v>
      </c>
      <c r="AG246" s="48">
        <v>0</v>
      </c>
      <c r="AH246" s="45" t="s">
        <v>762</v>
      </c>
    </row>
    <row r="247" spans="1:34" x14ac:dyDescent="0.25">
      <c r="A247" s="1">
        <v>243</v>
      </c>
      <c r="B247" s="32">
        <v>3276953</v>
      </c>
      <c r="C247" s="32" t="s">
        <v>320</v>
      </c>
      <c r="D247" s="32"/>
      <c r="E247" s="44">
        <v>2500</v>
      </c>
      <c r="F247" s="44">
        <v>2500</v>
      </c>
      <c r="G247" s="44">
        <v>3500</v>
      </c>
      <c r="H247" s="44">
        <v>1500</v>
      </c>
      <c r="I247" s="32"/>
      <c r="J247" s="48">
        <v>0.2</v>
      </c>
      <c r="K247" s="48">
        <v>0.44999999999999996</v>
      </c>
      <c r="L247" s="48">
        <v>0</v>
      </c>
      <c r="M247" s="48">
        <v>0.1</v>
      </c>
      <c r="N247" s="48">
        <v>0</v>
      </c>
      <c r="O247" s="48">
        <v>0</v>
      </c>
      <c r="P247" s="48">
        <v>0</v>
      </c>
      <c r="Q247" s="48">
        <v>0.05</v>
      </c>
      <c r="R247" s="48">
        <v>0.1</v>
      </c>
      <c r="S247" s="48">
        <v>0.1</v>
      </c>
      <c r="T247" s="48">
        <v>0</v>
      </c>
      <c r="U247" s="48">
        <v>0</v>
      </c>
      <c r="V247" s="48">
        <v>0</v>
      </c>
      <c r="W247" s="48">
        <v>0</v>
      </c>
      <c r="X247" s="48">
        <v>0</v>
      </c>
      <c r="Y247" s="48">
        <v>0</v>
      </c>
      <c r="Z247" s="48">
        <v>0</v>
      </c>
      <c r="AA247" s="48">
        <v>0</v>
      </c>
      <c r="AB247" s="48">
        <v>0</v>
      </c>
      <c r="AC247" s="48">
        <v>0</v>
      </c>
      <c r="AD247" s="48">
        <v>0</v>
      </c>
      <c r="AE247" s="48">
        <v>0</v>
      </c>
      <c r="AF247" s="48">
        <v>0</v>
      </c>
      <c r="AG247" s="48">
        <v>0</v>
      </c>
      <c r="AH247" s="45" t="s">
        <v>762</v>
      </c>
    </row>
    <row r="248" spans="1:34" x14ac:dyDescent="0.25">
      <c r="A248" s="1">
        <v>244</v>
      </c>
      <c r="B248" s="37">
        <v>44951396</v>
      </c>
      <c r="C248" s="37" t="s">
        <v>321</v>
      </c>
      <c r="D248" s="37"/>
      <c r="E248" s="43">
        <v>2500</v>
      </c>
      <c r="F248" s="43">
        <v>3000</v>
      </c>
      <c r="G248" s="43">
        <v>3000</v>
      </c>
      <c r="H248" s="43">
        <v>2500</v>
      </c>
      <c r="I248" s="37"/>
      <c r="J248" s="48">
        <v>0</v>
      </c>
      <c r="K248" s="48">
        <v>0.27</v>
      </c>
      <c r="L248" s="48">
        <v>0.02</v>
      </c>
      <c r="M248" s="48">
        <v>0.1</v>
      </c>
      <c r="N248" s="48">
        <v>0</v>
      </c>
      <c r="O248" s="48">
        <v>0.11</v>
      </c>
      <c r="P248" s="48">
        <v>0.02</v>
      </c>
      <c r="Q248" s="48">
        <v>0.1</v>
      </c>
      <c r="R248" s="48">
        <v>0</v>
      </c>
      <c r="S248" s="48">
        <v>0.11</v>
      </c>
      <c r="T248" s="48">
        <v>0.02</v>
      </c>
      <c r="U248" s="48">
        <v>0</v>
      </c>
      <c r="V248" s="48">
        <v>0</v>
      </c>
      <c r="W248" s="48">
        <v>0</v>
      </c>
      <c r="X248" s="48">
        <v>0</v>
      </c>
      <c r="Y248" s="48">
        <v>0</v>
      </c>
      <c r="Z248" s="48">
        <v>0</v>
      </c>
      <c r="AA248" s="48">
        <v>0.1</v>
      </c>
      <c r="AB248" s="48">
        <v>0.05</v>
      </c>
      <c r="AC248" s="48">
        <v>0.1</v>
      </c>
      <c r="AD248" s="48">
        <v>0</v>
      </c>
      <c r="AE248" s="48">
        <v>0</v>
      </c>
      <c r="AF248" s="48">
        <v>0</v>
      </c>
      <c r="AG248" s="48">
        <v>0</v>
      </c>
      <c r="AH248" s="45" t="s">
        <v>762</v>
      </c>
    </row>
    <row r="249" spans="1:34" x14ac:dyDescent="0.25">
      <c r="A249" s="1">
        <v>245</v>
      </c>
      <c r="B249" s="32">
        <v>27777588</v>
      </c>
      <c r="C249" s="32" t="s">
        <v>322</v>
      </c>
      <c r="D249" s="32"/>
      <c r="E249" s="44">
        <v>3199</v>
      </c>
      <c r="F249" s="44">
        <v>2861</v>
      </c>
      <c r="G249" s="44">
        <v>2333</v>
      </c>
      <c r="H249" s="44">
        <v>1800</v>
      </c>
      <c r="I249" s="32"/>
      <c r="J249" s="48">
        <v>0</v>
      </c>
      <c r="K249" s="48">
        <v>1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  <c r="S249" s="48">
        <v>0</v>
      </c>
      <c r="T249" s="48">
        <v>0</v>
      </c>
      <c r="U249" s="48">
        <v>0</v>
      </c>
      <c r="V249" s="48">
        <v>0</v>
      </c>
      <c r="W249" s="48">
        <v>0</v>
      </c>
      <c r="X249" s="48">
        <v>0</v>
      </c>
      <c r="Y249" s="48">
        <v>0</v>
      </c>
      <c r="Z249" s="48">
        <v>0</v>
      </c>
      <c r="AA249" s="48">
        <v>0</v>
      </c>
      <c r="AB249" s="48">
        <v>0</v>
      </c>
      <c r="AC249" s="48">
        <v>0</v>
      </c>
      <c r="AD249" s="48">
        <v>0</v>
      </c>
      <c r="AE249" s="48">
        <v>0</v>
      </c>
      <c r="AF249" s="48">
        <v>0</v>
      </c>
      <c r="AG249" s="48">
        <v>0</v>
      </c>
      <c r="AH249" s="45" t="s">
        <v>762</v>
      </c>
    </row>
    <row r="250" spans="1:34" x14ac:dyDescent="0.25">
      <c r="A250" s="1">
        <v>246</v>
      </c>
      <c r="B250" s="37">
        <v>25922513</v>
      </c>
      <c r="C250" s="37" t="s">
        <v>323</v>
      </c>
      <c r="D250" s="37"/>
      <c r="E250" s="43">
        <v>2630</v>
      </c>
      <c r="F250" s="43">
        <v>2780</v>
      </c>
      <c r="G250" s="43">
        <v>2850</v>
      </c>
      <c r="H250" s="43">
        <v>3000</v>
      </c>
      <c r="I250" s="37"/>
      <c r="J250" s="48">
        <v>0.25</v>
      </c>
      <c r="K250" s="48">
        <v>0.44999999999999984</v>
      </c>
      <c r="L250" s="48">
        <v>0</v>
      </c>
      <c r="M250" s="48">
        <v>0.08</v>
      </c>
      <c r="N250" s="48">
        <v>0.03</v>
      </c>
      <c r="O250" s="48">
        <v>0.01</v>
      </c>
      <c r="P250" s="48">
        <v>0</v>
      </c>
      <c r="Q250" s="48">
        <v>0</v>
      </c>
      <c r="R250" s="48">
        <v>0.03</v>
      </c>
      <c r="S250" s="48">
        <v>0.01</v>
      </c>
      <c r="T250" s="48">
        <v>0</v>
      </c>
      <c r="U250" s="48">
        <v>0</v>
      </c>
      <c r="V250" s="48">
        <v>0.02</v>
      </c>
      <c r="W250" s="48">
        <v>0</v>
      </c>
      <c r="X250" s="48">
        <v>0</v>
      </c>
      <c r="Y250" s="48">
        <v>0</v>
      </c>
      <c r="Z250" s="48">
        <v>0.08</v>
      </c>
      <c r="AA250" s="48">
        <v>0.02</v>
      </c>
      <c r="AB250" s="48">
        <v>0</v>
      </c>
      <c r="AC250" s="48">
        <v>0</v>
      </c>
      <c r="AD250" s="48">
        <v>0.02</v>
      </c>
      <c r="AE250" s="48">
        <v>0</v>
      </c>
      <c r="AF250" s="48">
        <v>0</v>
      </c>
      <c r="AG250" s="48">
        <v>0</v>
      </c>
      <c r="AH250" s="45" t="s">
        <v>762</v>
      </c>
    </row>
    <row r="251" spans="1:34" x14ac:dyDescent="0.25">
      <c r="A251" s="1">
        <v>247</v>
      </c>
      <c r="B251" s="32">
        <v>63256151</v>
      </c>
      <c r="C251" s="32" t="s">
        <v>324</v>
      </c>
      <c r="D251" s="32"/>
      <c r="E251" s="44">
        <v>2600</v>
      </c>
      <c r="F251" s="44">
        <v>2750</v>
      </c>
      <c r="G251" s="44">
        <v>2800</v>
      </c>
      <c r="H251" s="44">
        <v>2700</v>
      </c>
      <c r="I251" s="32"/>
      <c r="J251" s="48">
        <v>0</v>
      </c>
      <c r="K251" s="48">
        <v>1</v>
      </c>
      <c r="L251" s="48">
        <v>0</v>
      </c>
      <c r="M251" s="48">
        <v>0</v>
      </c>
      <c r="N251" s="48">
        <v>0</v>
      </c>
      <c r="O251" s="48">
        <v>0</v>
      </c>
      <c r="P251" s="48">
        <v>0</v>
      </c>
      <c r="Q251" s="48">
        <v>0</v>
      </c>
      <c r="R251" s="48">
        <v>0</v>
      </c>
      <c r="S251" s="48">
        <v>0</v>
      </c>
      <c r="T251" s="48">
        <v>0</v>
      </c>
      <c r="U251" s="48">
        <v>0</v>
      </c>
      <c r="V251" s="48">
        <v>0</v>
      </c>
      <c r="W251" s="48">
        <v>0</v>
      </c>
      <c r="X251" s="48">
        <v>0</v>
      </c>
      <c r="Y251" s="48">
        <v>0</v>
      </c>
      <c r="Z251" s="48">
        <v>0</v>
      </c>
      <c r="AA251" s="48">
        <v>0</v>
      </c>
      <c r="AB251" s="48">
        <v>0</v>
      </c>
      <c r="AC251" s="48">
        <v>0</v>
      </c>
      <c r="AD251" s="48">
        <v>0</v>
      </c>
      <c r="AE251" s="48">
        <v>0</v>
      </c>
      <c r="AF251" s="48">
        <v>0</v>
      </c>
      <c r="AG251" s="48">
        <v>0</v>
      </c>
      <c r="AH251" s="45" t="s">
        <v>762</v>
      </c>
    </row>
    <row r="252" spans="1:34" x14ac:dyDescent="0.25">
      <c r="A252" s="1">
        <v>248</v>
      </c>
      <c r="B252" s="37">
        <v>48600415</v>
      </c>
      <c r="C252" s="37" t="s">
        <v>325</v>
      </c>
      <c r="D252" s="37"/>
      <c r="E252" s="43">
        <v>2700</v>
      </c>
      <c r="F252" s="43">
        <v>2700</v>
      </c>
      <c r="G252" s="43">
        <v>2700</v>
      </c>
      <c r="H252" s="43">
        <v>2700</v>
      </c>
      <c r="I252" s="37"/>
      <c r="J252" s="48">
        <v>0</v>
      </c>
      <c r="K252" s="48">
        <v>1</v>
      </c>
      <c r="L252" s="48">
        <v>0</v>
      </c>
      <c r="M252" s="48">
        <v>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  <c r="S252" s="48">
        <v>0</v>
      </c>
      <c r="T252" s="48">
        <v>0</v>
      </c>
      <c r="U252" s="48">
        <v>0</v>
      </c>
      <c r="V252" s="48">
        <v>0</v>
      </c>
      <c r="W252" s="48">
        <v>0</v>
      </c>
      <c r="X252" s="48">
        <v>0</v>
      </c>
      <c r="Y252" s="48">
        <v>0</v>
      </c>
      <c r="Z252" s="48">
        <v>0</v>
      </c>
      <c r="AA252" s="48">
        <v>0</v>
      </c>
      <c r="AB252" s="48">
        <v>0</v>
      </c>
      <c r="AC252" s="48">
        <v>0</v>
      </c>
      <c r="AD252" s="48">
        <v>0</v>
      </c>
      <c r="AE252" s="48">
        <v>0</v>
      </c>
      <c r="AF252" s="48">
        <v>0</v>
      </c>
      <c r="AG252" s="48">
        <v>0</v>
      </c>
      <c r="AH252" s="45" t="s">
        <v>762</v>
      </c>
    </row>
    <row r="253" spans="1:34" x14ac:dyDescent="0.25">
      <c r="A253" s="1">
        <v>249</v>
      </c>
      <c r="B253" s="32">
        <v>74901281</v>
      </c>
      <c r="C253" s="32" t="s">
        <v>326</v>
      </c>
      <c r="D253" s="32"/>
      <c r="E253" s="44">
        <v>2600</v>
      </c>
      <c r="F253" s="44">
        <v>2900</v>
      </c>
      <c r="G253" s="44">
        <v>2500</v>
      </c>
      <c r="H253" s="44">
        <v>3000</v>
      </c>
      <c r="I253" s="32"/>
      <c r="J253" s="48">
        <v>0.06</v>
      </c>
      <c r="K253" s="48">
        <v>0.8</v>
      </c>
      <c r="L253" s="48">
        <v>0</v>
      </c>
      <c r="M253" s="48">
        <v>0.05</v>
      </c>
      <c r="N253" s="48">
        <v>0</v>
      </c>
      <c r="O253" s="48">
        <v>0.05</v>
      </c>
      <c r="P253" s="48">
        <v>0</v>
      </c>
      <c r="Q253" s="48">
        <v>0</v>
      </c>
      <c r="R253" s="48">
        <v>0</v>
      </c>
      <c r="S253" s="48">
        <v>0.02</v>
      </c>
      <c r="T253" s="48">
        <v>0</v>
      </c>
      <c r="U253" s="48">
        <v>0</v>
      </c>
      <c r="V253" s="48">
        <v>0</v>
      </c>
      <c r="W253" s="48">
        <v>0.01</v>
      </c>
      <c r="X253" s="48">
        <v>0</v>
      </c>
      <c r="Y253" s="48">
        <v>0</v>
      </c>
      <c r="Z253" s="48">
        <v>0</v>
      </c>
      <c r="AA253" s="48">
        <v>0.01</v>
      </c>
      <c r="AB253" s="48">
        <v>0</v>
      </c>
      <c r="AC253" s="48">
        <v>0</v>
      </c>
      <c r="AD253" s="48">
        <v>0</v>
      </c>
      <c r="AE253" s="48">
        <v>0</v>
      </c>
      <c r="AF253" s="48">
        <v>0</v>
      </c>
      <c r="AG253" s="48">
        <v>0</v>
      </c>
      <c r="AH253" s="45" t="s">
        <v>762</v>
      </c>
    </row>
    <row r="254" spans="1:34" x14ac:dyDescent="0.25">
      <c r="A254" s="1">
        <v>250</v>
      </c>
      <c r="B254" s="37">
        <v>25567098</v>
      </c>
      <c r="C254" s="37" t="s">
        <v>327</v>
      </c>
      <c r="D254" s="37"/>
      <c r="E254" s="43">
        <v>2646</v>
      </c>
      <c r="F254" s="43">
        <v>2366</v>
      </c>
      <c r="G254" s="43">
        <v>2933</v>
      </c>
      <c r="H254" s="43">
        <v>1500</v>
      </c>
      <c r="I254" s="37"/>
      <c r="J254" s="48">
        <v>0</v>
      </c>
      <c r="K254" s="48">
        <v>0.8</v>
      </c>
      <c r="L254" s="48">
        <v>0</v>
      </c>
      <c r="M254" s="48">
        <v>0.1</v>
      </c>
      <c r="N254" s="48">
        <v>0</v>
      </c>
      <c r="O254" s="48">
        <v>0.1</v>
      </c>
      <c r="P254" s="48">
        <v>0</v>
      </c>
      <c r="Q254" s="48">
        <v>0</v>
      </c>
      <c r="R254" s="48">
        <v>0</v>
      </c>
      <c r="S254" s="48">
        <v>0</v>
      </c>
      <c r="T254" s="48">
        <v>0</v>
      </c>
      <c r="U254" s="48">
        <v>0</v>
      </c>
      <c r="V254" s="48">
        <v>0</v>
      </c>
      <c r="W254" s="48">
        <v>0</v>
      </c>
      <c r="X254" s="48">
        <v>0</v>
      </c>
      <c r="Y254" s="48">
        <v>0</v>
      </c>
      <c r="Z254" s="48">
        <v>0</v>
      </c>
      <c r="AA254" s="48">
        <v>0</v>
      </c>
      <c r="AB254" s="48">
        <v>0</v>
      </c>
      <c r="AC254" s="48">
        <v>0</v>
      </c>
      <c r="AD254" s="48">
        <v>0</v>
      </c>
      <c r="AE254" s="48">
        <v>0</v>
      </c>
      <c r="AF254" s="48">
        <v>0</v>
      </c>
      <c r="AG254" s="48">
        <v>0</v>
      </c>
      <c r="AH254" s="45" t="s">
        <v>762</v>
      </c>
    </row>
    <row r="255" spans="1:34" x14ac:dyDescent="0.25">
      <c r="A255" s="1">
        <v>251</v>
      </c>
      <c r="B255" s="32">
        <v>64832872</v>
      </c>
      <c r="C255" s="32" t="s">
        <v>328</v>
      </c>
      <c r="D255" s="32"/>
      <c r="E255" s="44">
        <v>2200</v>
      </c>
      <c r="F255" s="44">
        <v>2300</v>
      </c>
      <c r="G255" s="44">
        <v>3360</v>
      </c>
      <c r="H255" s="44">
        <v>3300</v>
      </c>
      <c r="I255" s="32"/>
      <c r="J255" s="48">
        <v>0.1</v>
      </c>
      <c r="K255" s="48">
        <v>0.75</v>
      </c>
      <c r="L255" s="48">
        <v>0</v>
      </c>
      <c r="M255" s="48">
        <v>0</v>
      </c>
      <c r="N255" s="48">
        <v>0</v>
      </c>
      <c r="O255" s="48">
        <v>0.15</v>
      </c>
      <c r="P255" s="48">
        <v>0</v>
      </c>
      <c r="Q255" s="48">
        <v>0</v>
      </c>
      <c r="R255" s="48">
        <v>0</v>
      </c>
      <c r="S255" s="48">
        <v>0</v>
      </c>
      <c r="T255" s="48">
        <v>0</v>
      </c>
      <c r="U255" s="48">
        <v>0</v>
      </c>
      <c r="V255" s="48">
        <v>0</v>
      </c>
      <c r="W255" s="48">
        <v>0</v>
      </c>
      <c r="X255" s="48">
        <v>0</v>
      </c>
      <c r="Y255" s="48">
        <v>0</v>
      </c>
      <c r="Z255" s="48">
        <v>0</v>
      </c>
      <c r="AA255" s="48">
        <v>0</v>
      </c>
      <c r="AB255" s="48">
        <v>0</v>
      </c>
      <c r="AC255" s="48">
        <v>0</v>
      </c>
      <c r="AD255" s="48">
        <v>0</v>
      </c>
      <c r="AE255" s="48">
        <v>0</v>
      </c>
      <c r="AF255" s="48">
        <v>0</v>
      </c>
      <c r="AG255" s="48">
        <v>0</v>
      </c>
      <c r="AH255" s="45" t="s">
        <v>762</v>
      </c>
    </row>
    <row r="256" spans="1:34" x14ac:dyDescent="0.25">
      <c r="A256" s="1">
        <v>252</v>
      </c>
      <c r="B256" s="37">
        <v>4090250</v>
      </c>
      <c r="C256" s="37" t="s">
        <v>329</v>
      </c>
      <c r="D256" s="37"/>
      <c r="E256" s="43">
        <v>2700</v>
      </c>
      <c r="F256" s="43">
        <v>2500</v>
      </c>
      <c r="G256" s="43">
        <v>2650</v>
      </c>
      <c r="H256" s="43">
        <v>2800</v>
      </c>
      <c r="I256" s="37"/>
      <c r="J256" s="48">
        <v>0</v>
      </c>
      <c r="K256" s="48">
        <v>0.15</v>
      </c>
      <c r="L256" s="48">
        <v>0</v>
      </c>
      <c r="M256" s="48">
        <v>0.15</v>
      </c>
      <c r="N256" s="48">
        <v>0</v>
      </c>
      <c r="O256" s="48">
        <v>0.25</v>
      </c>
      <c r="P256" s="48">
        <v>0</v>
      </c>
      <c r="Q256" s="48">
        <v>0.45</v>
      </c>
      <c r="R256" s="48">
        <v>0</v>
      </c>
      <c r="S256" s="48">
        <v>0</v>
      </c>
      <c r="T256" s="48">
        <v>0</v>
      </c>
      <c r="U256" s="48">
        <v>0</v>
      </c>
      <c r="V256" s="48">
        <v>0</v>
      </c>
      <c r="W256" s="48">
        <v>0</v>
      </c>
      <c r="X256" s="48">
        <v>0</v>
      </c>
      <c r="Y256" s="48">
        <v>0</v>
      </c>
      <c r="Z256" s="48">
        <v>0</v>
      </c>
      <c r="AA256" s="48">
        <v>0</v>
      </c>
      <c r="AB256" s="48">
        <v>0</v>
      </c>
      <c r="AC256" s="48">
        <v>0</v>
      </c>
      <c r="AD256" s="48">
        <v>0</v>
      </c>
      <c r="AE256" s="48">
        <v>0</v>
      </c>
      <c r="AF256" s="48">
        <v>0</v>
      </c>
      <c r="AG256" s="48">
        <v>0</v>
      </c>
      <c r="AH256" s="45" t="s">
        <v>762</v>
      </c>
    </row>
    <row r="257" spans="1:34" x14ac:dyDescent="0.25">
      <c r="A257" s="1">
        <v>253</v>
      </c>
      <c r="B257" s="32">
        <v>62026534</v>
      </c>
      <c r="C257" s="32" t="s">
        <v>330</v>
      </c>
      <c r="D257" s="32"/>
      <c r="E257" s="44">
        <v>2450</v>
      </c>
      <c r="F257" s="44">
        <v>2570</v>
      </c>
      <c r="G257" s="44">
        <v>2820</v>
      </c>
      <c r="H257" s="44">
        <v>2750</v>
      </c>
      <c r="I257" s="32"/>
      <c r="J257" s="48">
        <v>0.5</v>
      </c>
      <c r="K257" s="48">
        <v>0.5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  <c r="S257" s="48">
        <v>0</v>
      </c>
      <c r="T257" s="48">
        <v>0</v>
      </c>
      <c r="U257" s="48">
        <v>0</v>
      </c>
      <c r="V257" s="48">
        <v>0</v>
      </c>
      <c r="W257" s="48">
        <v>0</v>
      </c>
      <c r="X257" s="48">
        <v>0</v>
      </c>
      <c r="Y257" s="48">
        <v>0</v>
      </c>
      <c r="Z257" s="48">
        <v>0</v>
      </c>
      <c r="AA257" s="48">
        <v>0</v>
      </c>
      <c r="AB257" s="48">
        <v>0</v>
      </c>
      <c r="AC257" s="48">
        <v>0</v>
      </c>
      <c r="AD257" s="48">
        <v>0</v>
      </c>
      <c r="AE257" s="48">
        <v>0</v>
      </c>
      <c r="AF257" s="48">
        <v>0</v>
      </c>
      <c r="AG257" s="48">
        <v>0</v>
      </c>
      <c r="AH257" s="45" t="s">
        <v>762</v>
      </c>
    </row>
    <row r="258" spans="1:34" x14ac:dyDescent="0.25">
      <c r="A258" s="1">
        <v>254</v>
      </c>
      <c r="B258" s="37">
        <v>28037766</v>
      </c>
      <c r="C258" s="37" t="s">
        <v>331</v>
      </c>
      <c r="D258" s="37"/>
      <c r="E258" s="43">
        <v>2450</v>
      </c>
      <c r="F258" s="43">
        <v>2620</v>
      </c>
      <c r="G258" s="43">
        <v>2555</v>
      </c>
      <c r="H258" s="43">
        <v>2700</v>
      </c>
      <c r="I258" s="37"/>
      <c r="J258" s="48">
        <v>0.05</v>
      </c>
      <c r="K258" s="48">
        <v>0.05</v>
      </c>
      <c r="L258" s="48">
        <v>0.15</v>
      </c>
      <c r="M258" s="48">
        <v>0.25</v>
      </c>
      <c r="N258" s="48">
        <v>0.1</v>
      </c>
      <c r="O258" s="48">
        <v>0.05</v>
      </c>
      <c r="P258" s="48">
        <v>0.1</v>
      </c>
      <c r="Q258" s="48">
        <v>0.25</v>
      </c>
      <c r="R258" s="48">
        <v>0</v>
      </c>
      <c r="S258" s="48">
        <v>0</v>
      </c>
      <c r="T258" s="48">
        <v>0</v>
      </c>
      <c r="U258" s="48">
        <v>0</v>
      </c>
      <c r="V258" s="48">
        <v>0</v>
      </c>
      <c r="W258" s="48">
        <v>0</v>
      </c>
      <c r="X258" s="48">
        <v>0</v>
      </c>
      <c r="Y258" s="48">
        <v>0</v>
      </c>
      <c r="Z258" s="48">
        <v>0</v>
      </c>
      <c r="AA258" s="48">
        <v>0</v>
      </c>
      <c r="AB258" s="48">
        <v>0</v>
      </c>
      <c r="AC258" s="48">
        <v>0</v>
      </c>
      <c r="AD258" s="48">
        <v>0</v>
      </c>
      <c r="AE258" s="48">
        <v>0</v>
      </c>
      <c r="AF258" s="48">
        <v>0</v>
      </c>
      <c r="AG258" s="48">
        <v>0</v>
      </c>
      <c r="AH258" s="45" t="s">
        <v>762</v>
      </c>
    </row>
    <row r="259" spans="1:34" x14ac:dyDescent="0.25">
      <c r="A259" s="1">
        <v>255</v>
      </c>
      <c r="B259" s="32">
        <v>112097</v>
      </c>
      <c r="C259" s="32" t="s">
        <v>332</v>
      </c>
      <c r="D259" s="32"/>
      <c r="E259" s="44">
        <v>2400</v>
      </c>
      <c r="F259" s="44">
        <v>2300</v>
      </c>
      <c r="G259" s="44">
        <v>2800</v>
      </c>
      <c r="H259" s="44">
        <v>2800</v>
      </c>
      <c r="I259" s="32"/>
      <c r="J259" s="48">
        <v>0</v>
      </c>
      <c r="K259" s="48">
        <v>0.19999999999999996</v>
      </c>
      <c r="L259" s="48">
        <v>0</v>
      </c>
      <c r="M259" s="48">
        <v>0.5</v>
      </c>
      <c r="N259" s="48">
        <v>0</v>
      </c>
      <c r="O259" s="48">
        <v>0.1</v>
      </c>
      <c r="P259" s="48">
        <v>0</v>
      </c>
      <c r="Q259" s="48">
        <v>0.2</v>
      </c>
      <c r="R259" s="48">
        <v>0</v>
      </c>
      <c r="S259" s="48">
        <v>0</v>
      </c>
      <c r="T259" s="48">
        <v>0</v>
      </c>
      <c r="U259" s="48">
        <v>0</v>
      </c>
      <c r="V259" s="48">
        <v>0</v>
      </c>
      <c r="W259" s="48">
        <v>0</v>
      </c>
      <c r="X259" s="48">
        <v>0</v>
      </c>
      <c r="Y259" s="48">
        <v>0</v>
      </c>
      <c r="Z259" s="48">
        <v>0</v>
      </c>
      <c r="AA259" s="48">
        <v>0</v>
      </c>
      <c r="AB259" s="48">
        <v>0</v>
      </c>
      <c r="AC259" s="48">
        <v>0</v>
      </c>
      <c r="AD259" s="48">
        <v>0</v>
      </c>
      <c r="AE259" s="48">
        <v>0</v>
      </c>
      <c r="AF259" s="48">
        <v>0</v>
      </c>
      <c r="AG259" s="48">
        <v>0</v>
      </c>
      <c r="AH259" s="45" t="s">
        <v>762</v>
      </c>
    </row>
    <row r="260" spans="1:34" x14ac:dyDescent="0.25">
      <c r="A260" s="1">
        <v>256</v>
      </c>
      <c r="B260" s="37">
        <v>2428555</v>
      </c>
      <c r="C260" s="37" t="s">
        <v>333</v>
      </c>
      <c r="D260" s="37"/>
      <c r="E260" s="43">
        <v>2500</v>
      </c>
      <c r="F260" s="43">
        <v>2500</v>
      </c>
      <c r="G260" s="43">
        <v>2500</v>
      </c>
      <c r="H260" s="43">
        <v>2500</v>
      </c>
      <c r="I260" s="37"/>
      <c r="J260" s="48">
        <v>0.1</v>
      </c>
      <c r="K260" s="48">
        <v>0.2</v>
      </c>
      <c r="L260" s="48">
        <v>0</v>
      </c>
      <c r="M260" s="48">
        <v>0.5</v>
      </c>
      <c r="N260" s="48">
        <v>0</v>
      </c>
      <c r="O260" s="48">
        <v>0</v>
      </c>
      <c r="P260" s="48">
        <v>0</v>
      </c>
      <c r="Q260" s="48">
        <v>0.2</v>
      </c>
      <c r="R260" s="48">
        <v>0</v>
      </c>
      <c r="S260" s="48">
        <v>0</v>
      </c>
      <c r="T260" s="48">
        <v>0</v>
      </c>
      <c r="U260" s="48">
        <v>0</v>
      </c>
      <c r="V260" s="48">
        <v>0</v>
      </c>
      <c r="W260" s="48">
        <v>0</v>
      </c>
      <c r="X260" s="48">
        <v>0</v>
      </c>
      <c r="Y260" s="48">
        <v>0</v>
      </c>
      <c r="Z260" s="48">
        <v>0</v>
      </c>
      <c r="AA260" s="48">
        <v>0</v>
      </c>
      <c r="AB260" s="48">
        <v>0</v>
      </c>
      <c r="AC260" s="48">
        <v>0</v>
      </c>
      <c r="AD260" s="48">
        <v>0</v>
      </c>
      <c r="AE260" s="48">
        <v>0</v>
      </c>
      <c r="AF260" s="48">
        <v>0</v>
      </c>
      <c r="AG260" s="48">
        <v>0</v>
      </c>
      <c r="AH260" s="45" t="s">
        <v>762</v>
      </c>
    </row>
    <row r="261" spans="1:34" x14ac:dyDescent="0.25">
      <c r="A261" s="1">
        <v>257</v>
      </c>
      <c r="B261" s="32">
        <v>42857309</v>
      </c>
      <c r="C261" s="32" t="s">
        <v>334</v>
      </c>
      <c r="D261" s="32"/>
      <c r="E261" s="44">
        <v>2500</v>
      </c>
      <c r="F261" s="44">
        <v>2500</v>
      </c>
      <c r="G261" s="44">
        <v>2500</v>
      </c>
      <c r="H261" s="44">
        <v>2500</v>
      </c>
      <c r="I261" s="32"/>
      <c r="J261" s="48">
        <v>0</v>
      </c>
      <c r="K261" s="48">
        <v>0.85</v>
      </c>
      <c r="L261" s="48">
        <v>0</v>
      </c>
      <c r="M261" s="48">
        <v>0.05</v>
      </c>
      <c r="N261" s="48">
        <v>0</v>
      </c>
      <c r="O261" s="48">
        <v>0.05</v>
      </c>
      <c r="P261" s="48">
        <v>0</v>
      </c>
      <c r="Q261" s="48">
        <v>0</v>
      </c>
      <c r="R261" s="48">
        <v>0</v>
      </c>
      <c r="S261" s="48">
        <v>0.05</v>
      </c>
      <c r="T261" s="48">
        <v>0</v>
      </c>
      <c r="U261" s="48">
        <v>0</v>
      </c>
      <c r="V261" s="48">
        <v>0</v>
      </c>
      <c r="W261" s="48">
        <v>0</v>
      </c>
      <c r="X261" s="48">
        <v>0</v>
      </c>
      <c r="Y261" s="48">
        <v>0</v>
      </c>
      <c r="Z261" s="48">
        <v>0</v>
      </c>
      <c r="AA261" s="48">
        <v>0</v>
      </c>
      <c r="AB261" s="48">
        <v>0</v>
      </c>
      <c r="AC261" s="48">
        <v>0</v>
      </c>
      <c r="AD261" s="48">
        <v>0</v>
      </c>
      <c r="AE261" s="48">
        <v>0</v>
      </c>
      <c r="AF261" s="48">
        <v>0</v>
      </c>
      <c r="AG261" s="48">
        <v>0</v>
      </c>
      <c r="AH261" s="45" t="s">
        <v>762</v>
      </c>
    </row>
    <row r="262" spans="1:34" x14ac:dyDescent="0.25">
      <c r="A262" s="1">
        <v>258</v>
      </c>
      <c r="B262" s="37">
        <v>68425635</v>
      </c>
      <c r="C262" s="37" t="s">
        <v>335</v>
      </c>
      <c r="D262" s="37"/>
      <c r="E262" s="43">
        <v>2500</v>
      </c>
      <c r="F262" s="43">
        <v>2500</v>
      </c>
      <c r="G262" s="43">
        <v>2500</v>
      </c>
      <c r="H262" s="43">
        <v>2500</v>
      </c>
      <c r="I262" s="37"/>
      <c r="J262" s="48">
        <v>0</v>
      </c>
      <c r="K262" s="48">
        <v>0.8</v>
      </c>
      <c r="L262" s="48">
        <v>0</v>
      </c>
      <c r="M262" s="48">
        <v>0</v>
      </c>
      <c r="N262" s="48">
        <v>0</v>
      </c>
      <c r="O262" s="48">
        <v>0.1</v>
      </c>
      <c r="P262" s="48">
        <v>0</v>
      </c>
      <c r="Q262" s="48">
        <v>0</v>
      </c>
      <c r="R262" s="48">
        <v>0</v>
      </c>
      <c r="S262" s="48">
        <v>0.1</v>
      </c>
      <c r="T262" s="48">
        <v>0</v>
      </c>
      <c r="U262" s="48">
        <v>0</v>
      </c>
      <c r="V262" s="48">
        <v>0</v>
      </c>
      <c r="W262" s="48">
        <v>0</v>
      </c>
      <c r="X262" s="48">
        <v>0</v>
      </c>
      <c r="Y262" s="48">
        <v>0</v>
      </c>
      <c r="Z262" s="48">
        <v>0</v>
      </c>
      <c r="AA262" s="48">
        <v>0</v>
      </c>
      <c r="AB262" s="48">
        <v>0</v>
      </c>
      <c r="AC262" s="48">
        <v>0</v>
      </c>
      <c r="AD262" s="48">
        <v>0</v>
      </c>
      <c r="AE262" s="48">
        <v>0</v>
      </c>
      <c r="AF262" s="48">
        <v>0</v>
      </c>
      <c r="AG262" s="48">
        <v>0</v>
      </c>
      <c r="AH262" s="45" t="s">
        <v>762</v>
      </c>
    </row>
    <row r="263" spans="1:34" x14ac:dyDescent="0.25">
      <c r="A263" s="1">
        <v>259</v>
      </c>
      <c r="B263" s="32">
        <v>73382884</v>
      </c>
      <c r="C263" s="32" t="s">
        <v>336</v>
      </c>
      <c r="D263" s="32"/>
      <c r="E263" s="44">
        <v>2500</v>
      </c>
      <c r="F263" s="44">
        <v>2500</v>
      </c>
      <c r="G263" s="44">
        <v>2500</v>
      </c>
      <c r="H263" s="44">
        <v>2500</v>
      </c>
      <c r="I263" s="32"/>
      <c r="J263" s="48">
        <v>0</v>
      </c>
      <c r="K263" s="48">
        <v>1</v>
      </c>
      <c r="L263" s="48">
        <v>0</v>
      </c>
      <c r="M263" s="48">
        <v>0</v>
      </c>
      <c r="N263" s="48">
        <v>0</v>
      </c>
      <c r="O263" s="48">
        <v>0</v>
      </c>
      <c r="P263" s="48">
        <v>0</v>
      </c>
      <c r="Q263" s="48">
        <v>0</v>
      </c>
      <c r="R263" s="48">
        <v>0</v>
      </c>
      <c r="S263" s="48">
        <v>0</v>
      </c>
      <c r="T263" s="48">
        <v>0</v>
      </c>
      <c r="U263" s="48">
        <v>0</v>
      </c>
      <c r="V263" s="48">
        <v>0</v>
      </c>
      <c r="W263" s="48">
        <v>0</v>
      </c>
      <c r="X263" s="48">
        <v>0</v>
      </c>
      <c r="Y263" s="48">
        <v>0</v>
      </c>
      <c r="Z263" s="48">
        <v>0</v>
      </c>
      <c r="AA263" s="48">
        <v>0</v>
      </c>
      <c r="AB263" s="48">
        <v>0</v>
      </c>
      <c r="AC263" s="48">
        <v>0</v>
      </c>
      <c r="AD263" s="48">
        <v>0</v>
      </c>
      <c r="AE263" s="48">
        <v>0</v>
      </c>
      <c r="AF263" s="48">
        <v>0</v>
      </c>
      <c r="AG263" s="48">
        <v>0</v>
      </c>
      <c r="AH263" s="45" t="s">
        <v>762</v>
      </c>
    </row>
    <row r="264" spans="1:34" x14ac:dyDescent="0.25">
      <c r="A264" s="1">
        <v>260</v>
      </c>
      <c r="B264" s="37">
        <v>5942314</v>
      </c>
      <c r="C264" s="37" t="s">
        <v>337</v>
      </c>
      <c r="D264" s="37"/>
      <c r="E264" s="43">
        <v>2500</v>
      </c>
      <c r="F264" s="43">
        <v>2500</v>
      </c>
      <c r="G264" s="43">
        <v>2500</v>
      </c>
      <c r="H264" s="43">
        <v>2500</v>
      </c>
      <c r="I264" s="37"/>
      <c r="J264" s="48">
        <v>0</v>
      </c>
      <c r="K264" s="48">
        <v>1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  <c r="S264" s="48">
        <v>0</v>
      </c>
      <c r="T264" s="48">
        <v>0</v>
      </c>
      <c r="U264" s="48">
        <v>0</v>
      </c>
      <c r="V264" s="48">
        <v>0</v>
      </c>
      <c r="W264" s="48">
        <v>0</v>
      </c>
      <c r="X264" s="48">
        <v>0</v>
      </c>
      <c r="Y264" s="48">
        <v>0</v>
      </c>
      <c r="Z264" s="48">
        <v>0</v>
      </c>
      <c r="AA264" s="48">
        <v>0</v>
      </c>
      <c r="AB264" s="48">
        <v>0</v>
      </c>
      <c r="AC264" s="48">
        <v>0</v>
      </c>
      <c r="AD264" s="48">
        <v>0</v>
      </c>
      <c r="AE264" s="48">
        <v>0</v>
      </c>
      <c r="AF264" s="48">
        <v>0</v>
      </c>
      <c r="AG264" s="48">
        <v>0</v>
      </c>
      <c r="AH264" s="45" t="s">
        <v>762</v>
      </c>
    </row>
    <row r="265" spans="1:34" x14ac:dyDescent="0.25">
      <c r="A265" s="1">
        <v>261</v>
      </c>
      <c r="B265" s="32">
        <v>25535943</v>
      </c>
      <c r="C265" s="32" t="s">
        <v>338</v>
      </c>
      <c r="D265" s="32"/>
      <c r="E265" s="44">
        <v>2500</v>
      </c>
      <c r="F265" s="44">
        <v>2500</v>
      </c>
      <c r="G265" s="44">
        <v>2500</v>
      </c>
      <c r="H265" s="44">
        <v>2500</v>
      </c>
      <c r="I265" s="32"/>
      <c r="J265" s="48">
        <v>0</v>
      </c>
      <c r="K265" s="48">
        <v>1.9999999999999907E-2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0</v>
      </c>
      <c r="S265" s="48">
        <v>0</v>
      </c>
      <c r="T265" s="48">
        <v>0</v>
      </c>
      <c r="U265" s="48">
        <v>0</v>
      </c>
      <c r="V265" s="48">
        <v>0</v>
      </c>
      <c r="W265" s="48">
        <v>0</v>
      </c>
      <c r="X265" s="48">
        <v>0</v>
      </c>
      <c r="Y265" s="48">
        <v>0</v>
      </c>
      <c r="Z265" s="48">
        <v>0.4</v>
      </c>
      <c r="AA265" s="48">
        <v>0.45</v>
      </c>
      <c r="AB265" s="48">
        <v>0</v>
      </c>
      <c r="AC265" s="48">
        <v>0</v>
      </c>
      <c r="AD265" s="48">
        <v>0</v>
      </c>
      <c r="AE265" s="48">
        <v>0.13</v>
      </c>
      <c r="AF265" s="48">
        <v>0</v>
      </c>
      <c r="AG265" s="48">
        <v>0</v>
      </c>
      <c r="AH265" s="45" t="s">
        <v>762</v>
      </c>
    </row>
    <row r="266" spans="1:34" x14ac:dyDescent="0.25">
      <c r="A266" s="1">
        <v>262</v>
      </c>
      <c r="B266" s="37">
        <v>46968971</v>
      </c>
      <c r="C266" s="37" t="s">
        <v>339</v>
      </c>
      <c r="D266" s="37"/>
      <c r="E266" s="43">
        <v>1500</v>
      </c>
      <c r="F266" s="43">
        <v>3000</v>
      </c>
      <c r="G266" s="43">
        <v>3000</v>
      </c>
      <c r="H266" s="43">
        <v>1000</v>
      </c>
      <c r="I266" s="37"/>
      <c r="J266" s="48">
        <v>0.2</v>
      </c>
      <c r="K266" s="48">
        <v>0.25</v>
      </c>
      <c r="L266" s="48">
        <v>0</v>
      </c>
      <c r="M266" s="48">
        <v>0</v>
      </c>
      <c r="N266" s="48">
        <v>0</v>
      </c>
      <c r="O266" s="48">
        <v>0</v>
      </c>
      <c r="P266" s="48">
        <v>0</v>
      </c>
      <c r="Q266" s="48">
        <v>0</v>
      </c>
      <c r="R266" s="48">
        <v>0</v>
      </c>
      <c r="S266" s="48">
        <v>0</v>
      </c>
      <c r="T266" s="48">
        <v>0</v>
      </c>
      <c r="U266" s="48">
        <v>0</v>
      </c>
      <c r="V266" s="48">
        <v>0.25</v>
      </c>
      <c r="W266" s="48">
        <v>0.3</v>
      </c>
      <c r="X266" s="48">
        <v>0</v>
      </c>
      <c r="Y266" s="48">
        <v>0</v>
      </c>
      <c r="Z266" s="48">
        <v>0</v>
      </c>
      <c r="AA266" s="48">
        <v>0</v>
      </c>
      <c r="AB266" s="48">
        <v>0</v>
      </c>
      <c r="AC266" s="48">
        <v>0</v>
      </c>
      <c r="AD266" s="48">
        <v>0</v>
      </c>
      <c r="AE266" s="48">
        <v>0</v>
      </c>
      <c r="AF266" s="48">
        <v>0</v>
      </c>
      <c r="AG266" s="48">
        <v>0</v>
      </c>
      <c r="AH266" s="45" t="s">
        <v>762</v>
      </c>
    </row>
    <row r="267" spans="1:34" x14ac:dyDescent="0.25">
      <c r="A267" s="1">
        <v>263</v>
      </c>
      <c r="B267" s="32">
        <v>28328981</v>
      </c>
      <c r="C267" s="32" t="s">
        <v>340</v>
      </c>
      <c r="D267" s="32"/>
      <c r="E267" s="44">
        <v>2460</v>
      </c>
      <c r="F267" s="44">
        <v>2530</v>
      </c>
      <c r="G267" s="44">
        <v>2490</v>
      </c>
      <c r="H267" s="44">
        <v>2550</v>
      </c>
      <c r="I267" s="32"/>
      <c r="J267" s="48">
        <v>0.1</v>
      </c>
      <c r="K267" s="48">
        <v>0.8</v>
      </c>
      <c r="L267" s="48">
        <v>0</v>
      </c>
      <c r="M267" s="48">
        <v>0</v>
      </c>
      <c r="N267" s="48">
        <v>0</v>
      </c>
      <c r="O267" s="48">
        <v>0.05</v>
      </c>
      <c r="P267" s="48">
        <v>0</v>
      </c>
      <c r="Q267" s="48">
        <v>0</v>
      </c>
      <c r="R267" s="48">
        <v>0</v>
      </c>
      <c r="S267" s="48">
        <v>0.05</v>
      </c>
      <c r="T267" s="48">
        <v>0</v>
      </c>
      <c r="U267" s="48">
        <v>0</v>
      </c>
      <c r="V267" s="48">
        <v>0</v>
      </c>
      <c r="W267" s="48">
        <v>0</v>
      </c>
      <c r="X267" s="48">
        <v>0</v>
      </c>
      <c r="Y267" s="48">
        <v>0</v>
      </c>
      <c r="Z267" s="48">
        <v>0</v>
      </c>
      <c r="AA267" s="48">
        <v>0</v>
      </c>
      <c r="AB267" s="48">
        <v>0</v>
      </c>
      <c r="AC267" s="48">
        <v>0</v>
      </c>
      <c r="AD267" s="48">
        <v>0</v>
      </c>
      <c r="AE267" s="48">
        <v>0</v>
      </c>
      <c r="AF267" s="48">
        <v>0</v>
      </c>
      <c r="AG267" s="48">
        <v>0</v>
      </c>
      <c r="AH267" s="45" t="s">
        <v>759</v>
      </c>
    </row>
    <row r="268" spans="1:34" x14ac:dyDescent="0.25">
      <c r="A268" s="1">
        <v>264</v>
      </c>
      <c r="B268" s="37">
        <v>28096321</v>
      </c>
      <c r="C268" s="37" t="s">
        <v>341</v>
      </c>
      <c r="D268" s="37"/>
      <c r="E268" s="43">
        <v>2000</v>
      </c>
      <c r="F268" s="43">
        <v>2500</v>
      </c>
      <c r="G268" s="43">
        <v>2800</v>
      </c>
      <c r="H268" s="43">
        <v>2300</v>
      </c>
      <c r="I268" s="37"/>
      <c r="J268" s="48">
        <v>0</v>
      </c>
      <c r="K268" s="48">
        <v>0.5</v>
      </c>
      <c r="L268" s="48">
        <v>0</v>
      </c>
      <c r="M268" s="48">
        <v>0</v>
      </c>
      <c r="N268" s="48">
        <v>0</v>
      </c>
      <c r="O268" s="48">
        <v>0.5</v>
      </c>
      <c r="P268" s="48">
        <v>0</v>
      </c>
      <c r="Q268" s="48">
        <v>0</v>
      </c>
      <c r="R268" s="48">
        <v>0</v>
      </c>
      <c r="S268" s="48">
        <v>0</v>
      </c>
      <c r="T268" s="48">
        <v>0</v>
      </c>
      <c r="U268" s="48">
        <v>0</v>
      </c>
      <c r="V268" s="48">
        <v>0</v>
      </c>
      <c r="W268" s="48">
        <v>0</v>
      </c>
      <c r="X268" s="48">
        <v>0</v>
      </c>
      <c r="Y268" s="48">
        <v>0</v>
      </c>
      <c r="Z268" s="48">
        <v>0</v>
      </c>
      <c r="AA268" s="48">
        <v>0</v>
      </c>
      <c r="AB268" s="48">
        <v>0</v>
      </c>
      <c r="AC268" s="48">
        <v>0</v>
      </c>
      <c r="AD268" s="48">
        <v>0</v>
      </c>
      <c r="AE268" s="48">
        <v>0</v>
      </c>
      <c r="AF268" s="48">
        <v>0</v>
      </c>
      <c r="AG268" s="48">
        <v>0</v>
      </c>
      <c r="AH268" s="45" t="s">
        <v>759</v>
      </c>
    </row>
    <row r="269" spans="1:34" x14ac:dyDescent="0.25">
      <c r="A269" s="1">
        <v>265</v>
      </c>
      <c r="B269" s="32">
        <v>67561179</v>
      </c>
      <c r="C269" s="32" t="s">
        <v>342</v>
      </c>
      <c r="D269" s="32"/>
      <c r="E269" s="44">
        <v>2400</v>
      </c>
      <c r="F269" s="44">
        <v>2450</v>
      </c>
      <c r="G269" s="44">
        <v>2400</v>
      </c>
      <c r="H269" s="44">
        <v>2450</v>
      </c>
      <c r="I269" s="32"/>
      <c r="J269" s="48">
        <v>0</v>
      </c>
      <c r="K269" s="48">
        <v>0.9</v>
      </c>
      <c r="L269" s="48">
        <v>0</v>
      </c>
      <c r="M269" s="48">
        <v>0</v>
      </c>
      <c r="N269" s="48">
        <v>0</v>
      </c>
      <c r="O269" s="48">
        <v>0.1</v>
      </c>
      <c r="P269" s="48">
        <v>0</v>
      </c>
      <c r="Q269" s="48">
        <v>0</v>
      </c>
      <c r="R269" s="48">
        <v>0</v>
      </c>
      <c r="S269" s="48">
        <v>0</v>
      </c>
      <c r="T269" s="48">
        <v>0</v>
      </c>
      <c r="U269" s="48">
        <v>0</v>
      </c>
      <c r="V269" s="48">
        <v>0</v>
      </c>
      <c r="W269" s="48">
        <v>0</v>
      </c>
      <c r="X269" s="48">
        <v>0</v>
      </c>
      <c r="Y269" s="48">
        <v>0</v>
      </c>
      <c r="Z269" s="48">
        <v>0</v>
      </c>
      <c r="AA269" s="48">
        <v>0</v>
      </c>
      <c r="AB269" s="48">
        <v>0</v>
      </c>
      <c r="AC269" s="48">
        <v>0</v>
      </c>
      <c r="AD269" s="48">
        <v>0</v>
      </c>
      <c r="AE269" s="48">
        <v>0</v>
      </c>
      <c r="AF269" s="48">
        <v>0</v>
      </c>
      <c r="AG269" s="48">
        <v>0</v>
      </c>
      <c r="AH269" s="45" t="s">
        <v>759</v>
      </c>
    </row>
    <row r="270" spans="1:34" x14ac:dyDescent="0.25">
      <c r="A270" s="1">
        <v>266</v>
      </c>
      <c r="B270" s="37">
        <v>27845737</v>
      </c>
      <c r="C270" s="37" t="s">
        <v>343</v>
      </c>
      <c r="D270" s="37"/>
      <c r="E270" s="43">
        <v>2700</v>
      </c>
      <c r="F270" s="43">
        <v>2100</v>
      </c>
      <c r="G270" s="43">
        <v>2400</v>
      </c>
      <c r="H270" s="43">
        <v>2800</v>
      </c>
      <c r="I270" s="37"/>
      <c r="J270" s="48">
        <v>0</v>
      </c>
      <c r="K270" s="48">
        <v>0</v>
      </c>
      <c r="L270" s="48">
        <v>0</v>
      </c>
      <c r="M270" s="48">
        <v>1</v>
      </c>
      <c r="N270" s="48">
        <v>0</v>
      </c>
      <c r="O270" s="48">
        <v>0</v>
      </c>
      <c r="P270" s="48">
        <v>0</v>
      </c>
      <c r="Q270" s="48">
        <v>0</v>
      </c>
      <c r="R270" s="48">
        <v>0</v>
      </c>
      <c r="S270" s="48">
        <v>0</v>
      </c>
      <c r="T270" s="48">
        <v>0</v>
      </c>
      <c r="U270" s="48">
        <v>0</v>
      </c>
      <c r="V270" s="48">
        <v>0</v>
      </c>
      <c r="W270" s="48">
        <v>0</v>
      </c>
      <c r="X270" s="48">
        <v>0</v>
      </c>
      <c r="Y270" s="48">
        <v>0</v>
      </c>
      <c r="Z270" s="48">
        <v>0</v>
      </c>
      <c r="AA270" s="48">
        <v>0</v>
      </c>
      <c r="AB270" s="48">
        <v>0</v>
      </c>
      <c r="AC270" s="48">
        <v>0</v>
      </c>
      <c r="AD270" s="48">
        <v>0</v>
      </c>
      <c r="AE270" s="48">
        <v>0</v>
      </c>
      <c r="AF270" s="48">
        <v>0</v>
      </c>
      <c r="AG270" s="48">
        <v>0</v>
      </c>
      <c r="AH270" s="45" t="s">
        <v>759</v>
      </c>
    </row>
    <row r="271" spans="1:34" x14ac:dyDescent="0.25">
      <c r="A271" s="1">
        <v>267</v>
      </c>
      <c r="B271" s="32">
        <v>60913703</v>
      </c>
      <c r="C271" s="32" t="s">
        <v>344</v>
      </c>
      <c r="D271" s="32"/>
      <c r="E271" s="44">
        <v>2400</v>
      </c>
      <c r="F271" s="44">
        <v>2400</v>
      </c>
      <c r="G271" s="44">
        <v>2400</v>
      </c>
      <c r="H271" s="44">
        <v>2400</v>
      </c>
      <c r="I271" s="32"/>
      <c r="J271" s="48">
        <v>0</v>
      </c>
      <c r="K271" s="48">
        <v>1</v>
      </c>
      <c r="L271" s="48">
        <v>0</v>
      </c>
      <c r="M271" s="48">
        <v>0</v>
      </c>
      <c r="N271" s="48">
        <v>0</v>
      </c>
      <c r="O271" s="48">
        <v>0</v>
      </c>
      <c r="P271" s="48">
        <v>0</v>
      </c>
      <c r="Q271" s="48">
        <v>0</v>
      </c>
      <c r="R271" s="48">
        <v>0</v>
      </c>
      <c r="S271" s="48">
        <v>0</v>
      </c>
      <c r="T271" s="48">
        <v>0</v>
      </c>
      <c r="U271" s="48">
        <v>0</v>
      </c>
      <c r="V271" s="48">
        <v>0</v>
      </c>
      <c r="W271" s="48">
        <v>0</v>
      </c>
      <c r="X271" s="48">
        <v>0</v>
      </c>
      <c r="Y271" s="48">
        <v>0</v>
      </c>
      <c r="Z271" s="48">
        <v>0</v>
      </c>
      <c r="AA271" s="48">
        <v>0</v>
      </c>
      <c r="AB271" s="48">
        <v>0</v>
      </c>
      <c r="AC271" s="48">
        <v>0</v>
      </c>
      <c r="AD271" s="48">
        <v>0</v>
      </c>
      <c r="AE271" s="48">
        <v>0</v>
      </c>
      <c r="AF271" s="48">
        <v>0</v>
      </c>
      <c r="AG271" s="48">
        <v>0</v>
      </c>
      <c r="AH271" s="45" t="s">
        <v>759</v>
      </c>
    </row>
    <row r="272" spans="1:34" x14ac:dyDescent="0.25">
      <c r="A272" s="1">
        <v>268</v>
      </c>
      <c r="B272" s="37">
        <v>65174534</v>
      </c>
      <c r="C272" s="37" t="s">
        <v>345</v>
      </c>
      <c r="D272" s="37"/>
      <c r="E272" s="43">
        <v>2400</v>
      </c>
      <c r="F272" s="43">
        <v>2400</v>
      </c>
      <c r="G272" s="43">
        <v>2400</v>
      </c>
      <c r="H272" s="43">
        <v>2600</v>
      </c>
      <c r="I272" s="37"/>
      <c r="J272" s="48">
        <v>0.8</v>
      </c>
      <c r="K272" s="48">
        <v>0.19999999999999996</v>
      </c>
      <c r="L272" s="48">
        <v>0</v>
      </c>
      <c r="M272" s="48">
        <v>0</v>
      </c>
      <c r="N272" s="48">
        <v>0</v>
      </c>
      <c r="O272" s="48">
        <v>0</v>
      </c>
      <c r="P272" s="48">
        <v>0</v>
      </c>
      <c r="Q272" s="48">
        <v>0</v>
      </c>
      <c r="R272" s="48">
        <v>0</v>
      </c>
      <c r="S272" s="48">
        <v>0</v>
      </c>
      <c r="T272" s="48">
        <v>0</v>
      </c>
      <c r="U272" s="48">
        <v>0</v>
      </c>
      <c r="V272" s="48">
        <v>0</v>
      </c>
      <c r="W272" s="48">
        <v>0</v>
      </c>
      <c r="X272" s="48">
        <v>0</v>
      </c>
      <c r="Y272" s="48">
        <v>0</v>
      </c>
      <c r="Z272" s="48">
        <v>0</v>
      </c>
      <c r="AA272" s="48">
        <v>0</v>
      </c>
      <c r="AB272" s="48">
        <v>0</v>
      </c>
      <c r="AC272" s="48">
        <v>0</v>
      </c>
      <c r="AD272" s="48">
        <v>0</v>
      </c>
      <c r="AE272" s="48">
        <v>0</v>
      </c>
      <c r="AF272" s="48">
        <v>0</v>
      </c>
      <c r="AG272" s="48">
        <v>0</v>
      </c>
      <c r="AH272" s="45" t="s">
        <v>759</v>
      </c>
    </row>
    <row r="273" spans="1:34" x14ac:dyDescent="0.25">
      <c r="A273" s="1">
        <v>269</v>
      </c>
      <c r="B273" s="32">
        <v>65953762</v>
      </c>
      <c r="C273" s="32" t="s">
        <v>346</v>
      </c>
      <c r="D273" s="32"/>
      <c r="E273" s="44">
        <v>2400</v>
      </c>
      <c r="F273" s="44">
        <v>2400</v>
      </c>
      <c r="G273" s="44">
        <v>2400</v>
      </c>
      <c r="H273" s="44">
        <v>2400</v>
      </c>
      <c r="I273" s="32"/>
      <c r="J273" s="48">
        <v>0.1</v>
      </c>
      <c r="K273" s="48">
        <v>0.9</v>
      </c>
      <c r="L273" s="48">
        <v>0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  <c r="S273" s="48">
        <v>0</v>
      </c>
      <c r="T273" s="48">
        <v>0</v>
      </c>
      <c r="U273" s="48">
        <v>0</v>
      </c>
      <c r="V273" s="48">
        <v>0</v>
      </c>
      <c r="W273" s="48">
        <v>0</v>
      </c>
      <c r="X273" s="48">
        <v>0</v>
      </c>
      <c r="Y273" s="48">
        <v>0</v>
      </c>
      <c r="Z273" s="48">
        <v>0</v>
      </c>
      <c r="AA273" s="48">
        <v>0</v>
      </c>
      <c r="AB273" s="48">
        <v>0</v>
      </c>
      <c r="AC273" s="48">
        <v>0</v>
      </c>
      <c r="AD273" s="48">
        <v>0</v>
      </c>
      <c r="AE273" s="48">
        <v>0</v>
      </c>
      <c r="AF273" s="48">
        <v>0</v>
      </c>
      <c r="AG273" s="48">
        <v>0</v>
      </c>
      <c r="AH273" s="45" t="s">
        <v>759</v>
      </c>
    </row>
    <row r="274" spans="1:34" x14ac:dyDescent="0.25">
      <c r="A274" s="1">
        <v>270</v>
      </c>
      <c r="B274" s="37">
        <v>72563486</v>
      </c>
      <c r="C274" s="37" t="s">
        <v>347</v>
      </c>
      <c r="D274" s="37"/>
      <c r="E274" s="43">
        <v>2400</v>
      </c>
      <c r="F274" s="43">
        <v>2400</v>
      </c>
      <c r="G274" s="43">
        <v>2400</v>
      </c>
      <c r="H274" s="43">
        <v>2400</v>
      </c>
      <c r="I274" s="37"/>
      <c r="J274" s="48">
        <v>0.5</v>
      </c>
      <c r="K274" s="48">
        <v>0.10000000000000009</v>
      </c>
      <c r="L274" s="48">
        <v>0</v>
      </c>
      <c r="M274" s="48">
        <v>0</v>
      </c>
      <c r="N274" s="48">
        <v>0</v>
      </c>
      <c r="O274" s="48">
        <v>0</v>
      </c>
      <c r="P274" s="48">
        <v>0</v>
      </c>
      <c r="Q274" s="48">
        <v>0</v>
      </c>
      <c r="R274" s="48">
        <v>0.2</v>
      </c>
      <c r="S274" s="48">
        <v>0.2</v>
      </c>
      <c r="T274" s="48">
        <v>0</v>
      </c>
      <c r="U274" s="48">
        <v>0</v>
      </c>
      <c r="V274" s="48">
        <v>0</v>
      </c>
      <c r="W274" s="48">
        <v>0</v>
      </c>
      <c r="X274" s="48">
        <v>0</v>
      </c>
      <c r="Y274" s="48">
        <v>0</v>
      </c>
      <c r="Z274" s="48">
        <v>0</v>
      </c>
      <c r="AA274" s="48">
        <v>0</v>
      </c>
      <c r="AB274" s="48">
        <v>0</v>
      </c>
      <c r="AC274" s="48">
        <v>0</v>
      </c>
      <c r="AD274" s="48">
        <v>0</v>
      </c>
      <c r="AE274" s="48">
        <v>0</v>
      </c>
      <c r="AF274" s="48">
        <v>0</v>
      </c>
      <c r="AG274" s="48">
        <v>0</v>
      </c>
      <c r="AH274" s="45" t="s">
        <v>759</v>
      </c>
    </row>
    <row r="275" spans="1:34" x14ac:dyDescent="0.25">
      <c r="A275" s="1">
        <v>271</v>
      </c>
      <c r="B275" s="32">
        <v>6771424</v>
      </c>
      <c r="C275" s="32" t="s">
        <v>348</v>
      </c>
      <c r="D275" s="32"/>
      <c r="E275" s="44">
        <v>2300</v>
      </c>
      <c r="F275" s="44">
        <v>2450</v>
      </c>
      <c r="G275" s="44">
        <v>2400</v>
      </c>
      <c r="H275" s="44">
        <v>2400</v>
      </c>
      <c r="I275" s="32"/>
      <c r="J275" s="48">
        <v>0</v>
      </c>
      <c r="K275" s="48">
        <v>0.19999999999999984</v>
      </c>
      <c r="L275" s="48">
        <v>0.05</v>
      </c>
      <c r="M275" s="48">
        <v>0.05</v>
      </c>
      <c r="N275" s="48">
        <v>0</v>
      </c>
      <c r="O275" s="48">
        <v>0.6</v>
      </c>
      <c r="P275" s="48">
        <v>0.05</v>
      </c>
      <c r="Q275" s="48">
        <v>0.05</v>
      </c>
      <c r="R275" s="48">
        <v>0</v>
      </c>
      <c r="S275" s="48">
        <v>0</v>
      </c>
      <c r="T275" s="48">
        <v>0</v>
      </c>
      <c r="U275" s="48">
        <v>0</v>
      </c>
      <c r="V275" s="48">
        <v>0</v>
      </c>
      <c r="W275" s="48">
        <v>0</v>
      </c>
      <c r="X275" s="48">
        <v>0</v>
      </c>
      <c r="Y275" s="48">
        <v>0</v>
      </c>
      <c r="Z275" s="48">
        <v>0</v>
      </c>
      <c r="AA275" s="48">
        <v>0</v>
      </c>
      <c r="AB275" s="48">
        <v>0</v>
      </c>
      <c r="AC275" s="48">
        <v>0</v>
      </c>
      <c r="AD275" s="48">
        <v>0</v>
      </c>
      <c r="AE275" s="48">
        <v>0</v>
      </c>
      <c r="AF275" s="48">
        <v>0</v>
      </c>
      <c r="AG275" s="48">
        <v>0</v>
      </c>
      <c r="AH275" s="45" t="s">
        <v>759</v>
      </c>
    </row>
    <row r="276" spans="1:34" x14ac:dyDescent="0.25">
      <c r="A276" s="1">
        <v>272</v>
      </c>
      <c r="B276" s="37">
        <v>4917863</v>
      </c>
      <c r="C276" s="37" t="s">
        <v>349</v>
      </c>
      <c r="D276" s="37"/>
      <c r="E276" s="43">
        <v>2300</v>
      </c>
      <c r="F276" s="43">
        <v>2800</v>
      </c>
      <c r="G276" s="43">
        <v>2000</v>
      </c>
      <c r="H276" s="43">
        <v>2100</v>
      </c>
      <c r="I276" s="37"/>
      <c r="J276" s="48">
        <v>0</v>
      </c>
      <c r="K276" s="48">
        <v>0.15000000000000002</v>
      </c>
      <c r="L276" s="48">
        <v>0.1</v>
      </c>
      <c r="M276" s="48">
        <v>0.1</v>
      </c>
      <c r="N276" s="48">
        <v>0</v>
      </c>
      <c r="O276" s="48">
        <v>0</v>
      </c>
      <c r="P276" s="48">
        <v>0.25</v>
      </c>
      <c r="Q276" s="48">
        <v>0.2</v>
      </c>
      <c r="R276" s="48">
        <v>0</v>
      </c>
      <c r="S276" s="48">
        <v>0</v>
      </c>
      <c r="T276" s="48">
        <v>0</v>
      </c>
      <c r="U276" s="48">
        <v>0</v>
      </c>
      <c r="V276" s="48">
        <v>0</v>
      </c>
      <c r="W276" s="48">
        <v>0</v>
      </c>
      <c r="X276" s="48">
        <v>0</v>
      </c>
      <c r="Y276" s="48">
        <v>0</v>
      </c>
      <c r="Z276" s="48">
        <v>0</v>
      </c>
      <c r="AA276" s="48">
        <v>0.2</v>
      </c>
      <c r="AB276" s="48">
        <v>0</v>
      </c>
      <c r="AC276" s="48">
        <v>0</v>
      </c>
      <c r="AD276" s="48">
        <v>0</v>
      </c>
      <c r="AE276" s="48">
        <v>0</v>
      </c>
      <c r="AF276" s="48">
        <v>0</v>
      </c>
      <c r="AG276" s="48">
        <v>0</v>
      </c>
      <c r="AH276" s="45" t="s">
        <v>759</v>
      </c>
    </row>
    <row r="277" spans="1:34" x14ac:dyDescent="0.25">
      <c r="A277" s="1">
        <v>273</v>
      </c>
      <c r="B277" s="32">
        <v>8605629</v>
      </c>
      <c r="C277" s="32" t="s">
        <v>350</v>
      </c>
      <c r="D277" s="32"/>
      <c r="E277" s="44">
        <v>2000</v>
      </c>
      <c r="F277" s="44">
        <v>2000</v>
      </c>
      <c r="G277" s="44">
        <v>3000</v>
      </c>
      <c r="H277" s="44">
        <v>4000</v>
      </c>
      <c r="I277" s="32"/>
      <c r="J277" s="48">
        <v>0.08</v>
      </c>
      <c r="K277" s="48">
        <v>0.53</v>
      </c>
      <c r="L277" s="48">
        <v>0.2</v>
      </c>
      <c r="M277" s="48">
        <v>0</v>
      </c>
      <c r="N277" s="48">
        <v>0</v>
      </c>
      <c r="O277" s="48">
        <v>0.02</v>
      </c>
      <c r="P277" s="48">
        <v>0</v>
      </c>
      <c r="Q277" s="48">
        <v>0</v>
      </c>
      <c r="R277" s="48">
        <v>0.01</v>
      </c>
      <c r="S277" s="48">
        <v>0.08</v>
      </c>
      <c r="T277" s="48">
        <v>0</v>
      </c>
      <c r="U277" s="48">
        <v>0</v>
      </c>
      <c r="V277" s="48">
        <v>0</v>
      </c>
      <c r="W277" s="48">
        <v>0</v>
      </c>
      <c r="X277" s="48">
        <v>0</v>
      </c>
      <c r="Y277" s="48">
        <v>0</v>
      </c>
      <c r="Z277" s="48">
        <v>0.01</v>
      </c>
      <c r="AA277" s="48">
        <v>0.05</v>
      </c>
      <c r="AB277" s="48">
        <v>0.02</v>
      </c>
      <c r="AC277" s="48">
        <v>0</v>
      </c>
      <c r="AD277" s="48">
        <v>0</v>
      </c>
      <c r="AE277" s="48">
        <v>0</v>
      </c>
      <c r="AF277" s="48">
        <v>0</v>
      </c>
      <c r="AG277" s="48">
        <v>0</v>
      </c>
      <c r="AH277" s="45" t="s">
        <v>759</v>
      </c>
    </row>
    <row r="278" spans="1:34" x14ac:dyDescent="0.25">
      <c r="A278" s="1">
        <v>274</v>
      </c>
      <c r="B278" s="37">
        <v>49329154</v>
      </c>
      <c r="C278" s="37" t="s">
        <v>351</v>
      </c>
      <c r="D278" s="37"/>
      <c r="E278" s="43">
        <v>3000</v>
      </c>
      <c r="F278" s="43">
        <v>2000</v>
      </c>
      <c r="G278" s="43">
        <v>2000</v>
      </c>
      <c r="H278" s="43">
        <v>3000</v>
      </c>
      <c r="I278" s="37"/>
      <c r="J278" s="48">
        <v>0</v>
      </c>
      <c r="K278" s="48">
        <v>1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0</v>
      </c>
      <c r="R278" s="48">
        <v>0</v>
      </c>
      <c r="S278" s="48">
        <v>0</v>
      </c>
      <c r="T278" s="48">
        <v>0</v>
      </c>
      <c r="U278" s="48">
        <v>0</v>
      </c>
      <c r="V278" s="48">
        <v>0</v>
      </c>
      <c r="W278" s="48">
        <v>0</v>
      </c>
      <c r="X278" s="48">
        <v>0</v>
      </c>
      <c r="Y278" s="48">
        <v>0</v>
      </c>
      <c r="Z278" s="48">
        <v>0</v>
      </c>
      <c r="AA278" s="48">
        <v>0</v>
      </c>
      <c r="AB278" s="48">
        <v>0</v>
      </c>
      <c r="AC278" s="48">
        <v>0</v>
      </c>
      <c r="AD278" s="48">
        <v>0</v>
      </c>
      <c r="AE278" s="48">
        <v>0</v>
      </c>
      <c r="AF278" s="48">
        <v>0</v>
      </c>
      <c r="AG278" s="48">
        <v>0</v>
      </c>
      <c r="AH278" s="45" t="s">
        <v>759</v>
      </c>
    </row>
    <row r="279" spans="1:34" x14ac:dyDescent="0.25">
      <c r="A279" s="1">
        <v>275</v>
      </c>
      <c r="B279" s="32">
        <v>4411951</v>
      </c>
      <c r="C279" s="32" t="s">
        <v>352</v>
      </c>
      <c r="D279" s="32"/>
      <c r="E279" s="44">
        <v>2300</v>
      </c>
      <c r="F279" s="44">
        <v>2250</v>
      </c>
      <c r="G279" s="44">
        <v>2400</v>
      </c>
      <c r="H279" s="44">
        <v>2350</v>
      </c>
      <c r="I279" s="32"/>
      <c r="J279" s="48">
        <v>0.2</v>
      </c>
      <c r="K279" s="48">
        <v>0.56999999999999995</v>
      </c>
      <c r="L279" s="48">
        <v>0.15</v>
      </c>
      <c r="M279" s="48">
        <v>0</v>
      </c>
      <c r="N279" s="48">
        <v>0</v>
      </c>
      <c r="O279" s="48">
        <v>0.02</v>
      </c>
      <c r="P279" s="48">
        <v>0</v>
      </c>
      <c r="Q279" s="48">
        <v>0</v>
      </c>
      <c r="R279" s="48">
        <v>0</v>
      </c>
      <c r="S279" s="48">
        <v>0.05</v>
      </c>
      <c r="T279" s="48">
        <v>0</v>
      </c>
      <c r="U279" s="48">
        <v>0</v>
      </c>
      <c r="V279" s="48">
        <v>0</v>
      </c>
      <c r="W279" s="48">
        <v>0</v>
      </c>
      <c r="X279" s="48">
        <v>0</v>
      </c>
      <c r="Y279" s="48">
        <v>0</v>
      </c>
      <c r="Z279" s="48">
        <v>0</v>
      </c>
      <c r="AA279" s="48">
        <v>0.01</v>
      </c>
      <c r="AB279" s="48">
        <v>0</v>
      </c>
      <c r="AC279" s="48">
        <v>0</v>
      </c>
      <c r="AD279" s="48">
        <v>0</v>
      </c>
      <c r="AE279" s="48">
        <v>0</v>
      </c>
      <c r="AF279" s="48">
        <v>0</v>
      </c>
      <c r="AG279" s="48">
        <v>0</v>
      </c>
      <c r="AH279" s="45" t="s">
        <v>759</v>
      </c>
    </row>
    <row r="280" spans="1:34" x14ac:dyDescent="0.25">
      <c r="A280" s="1">
        <v>276</v>
      </c>
      <c r="B280" s="37">
        <v>14910985</v>
      </c>
      <c r="C280" s="37" t="s">
        <v>353</v>
      </c>
      <c r="D280" s="37"/>
      <c r="E280" s="43">
        <v>2900</v>
      </c>
      <c r="F280" s="43">
        <v>1600</v>
      </c>
      <c r="G280" s="43">
        <v>2300</v>
      </c>
      <c r="H280" s="43">
        <v>2300</v>
      </c>
      <c r="I280" s="37"/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0</v>
      </c>
      <c r="P280" s="48">
        <v>0</v>
      </c>
      <c r="Q280" s="48">
        <v>0</v>
      </c>
      <c r="R280" s="48">
        <v>0</v>
      </c>
      <c r="S280" s="48">
        <v>0</v>
      </c>
      <c r="T280" s="48">
        <v>0</v>
      </c>
      <c r="U280" s="48">
        <v>0</v>
      </c>
      <c r="V280" s="48">
        <v>0.1</v>
      </c>
      <c r="W280" s="48">
        <v>0</v>
      </c>
      <c r="X280" s="48">
        <v>0</v>
      </c>
      <c r="Y280" s="48">
        <v>0</v>
      </c>
      <c r="Z280" s="48">
        <v>0.05</v>
      </c>
      <c r="AA280" s="48">
        <v>0</v>
      </c>
      <c r="AB280" s="48">
        <v>0</v>
      </c>
      <c r="AC280" s="48">
        <v>0</v>
      </c>
      <c r="AD280" s="48">
        <v>0.85</v>
      </c>
      <c r="AE280" s="48">
        <v>0</v>
      </c>
      <c r="AF280" s="48">
        <v>0</v>
      </c>
      <c r="AG280" s="48">
        <v>0</v>
      </c>
      <c r="AH280" s="45" t="s">
        <v>759</v>
      </c>
    </row>
    <row r="281" spans="1:34" x14ac:dyDescent="0.25">
      <c r="A281" s="1">
        <v>277</v>
      </c>
      <c r="B281" s="32">
        <v>47492503</v>
      </c>
      <c r="C281" s="32" t="s">
        <v>354</v>
      </c>
      <c r="D281" s="32"/>
      <c r="E281" s="44">
        <v>2400</v>
      </c>
      <c r="F281" s="44">
        <v>2200</v>
      </c>
      <c r="G281" s="44">
        <v>2200</v>
      </c>
      <c r="H281" s="44">
        <v>2000</v>
      </c>
      <c r="I281" s="32"/>
      <c r="J281" s="48">
        <v>0.1</v>
      </c>
      <c r="K281" s="48">
        <v>0.7</v>
      </c>
      <c r="L281" s="48">
        <v>0</v>
      </c>
      <c r="M281" s="48">
        <v>0.1</v>
      </c>
      <c r="N281" s="48">
        <v>0</v>
      </c>
      <c r="O281" s="48">
        <v>0</v>
      </c>
      <c r="P281" s="48">
        <v>0</v>
      </c>
      <c r="Q281" s="48">
        <v>0.1</v>
      </c>
      <c r="R281" s="48">
        <v>0</v>
      </c>
      <c r="S281" s="48">
        <v>0</v>
      </c>
      <c r="T281" s="48">
        <v>0</v>
      </c>
      <c r="U281" s="48">
        <v>0</v>
      </c>
      <c r="V281" s="48">
        <v>0</v>
      </c>
      <c r="W281" s="48">
        <v>0</v>
      </c>
      <c r="X281" s="48">
        <v>0</v>
      </c>
      <c r="Y281" s="48">
        <v>0</v>
      </c>
      <c r="Z281" s="48">
        <v>0</v>
      </c>
      <c r="AA281" s="48">
        <v>0</v>
      </c>
      <c r="AB281" s="48">
        <v>0</v>
      </c>
      <c r="AC281" s="48">
        <v>0</v>
      </c>
      <c r="AD281" s="48">
        <v>0</v>
      </c>
      <c r="AE281" s="48">
        <v>0</v>
      </c>
      <c r="AF281" s="48">
        <v>0</v>
      </c>
      <c r="AG281" s="48">
        <v>0</v>
      </c>
      <c r="AH281" s="45" t="s">
        <v>759</v>
      </c>
    </row>
    <row r="282" spans="1:34" x14ac:dyDescent="0.25">
      <c r="A282" s="1">
        <v>278</v>
      </c>
      <c r="B282" s="37">
        <v>14056437</v>
      </c>
      <c r="C282" s="37" t="s">
        <v>355</v>
      </c>
      <c r="D282" s="37"/>
      <c r="E282" s="43">
        <v>2350</v>
      </c>
      <c r="F282" s="43">
        <v>2200</v>
      </c>
      <c r="G282" s="43">
        <v>2180</v>
      </c>
      <c r="H282" s="43">
        <v>2200</v>
      </c>
      <c r="I282" s="37"/>
      <c r="J282" s="48">
        <v>0.05</v>
      </c>
      <c r="K282" s="48">
        <v>0.15000000000000002</v>
      </c>
      <c r="L282" s="48">
        <v>0</v>
      </c>
      <c r="M282" s="48">
        <v>0.1</v>
      </c>
      <c r="N282" s="48">
        <v>0</v>
      </c>
      <c r="O282" s="48">
        <v>0</v>
      </c>
      <c r="P282" s="48">
        <v>0</v>
      </c>
      <c r="Q282" s="48">
        <v>0.1</v>
      </c>
      <c r="R282" s="48">
        <v>0</v>
      </c>
      <c r="S282" s="48">
        <v>0</v>
      </c>
      <c r="T282" s="48">
        <v>0</v>
      </c>
      <c r="U282" s="48">
        <v>0</v>
      </c>
      <c r="V282" s="48">
        <v>0</v>
      </c>
      <c r="W282" s="48">
        <v>0</v>
      </c>
      <c r="X282" s="48">
        <v>0</v>
      </c>
      <c r="Y282" s="48">
        <v>0</v>
      </c>
      <c r="Z282" s="48">
        <v>0.15</v>
      </c>
      <c r="AA282" s="48">
        <v>0.05</v>
      </c>
      <c r="AB282" s="48">
        <v>0</v>
      </c>
      <c r="AC282" s="48">
        <v>0</v>
      </c>
      <c r="AD282" s="48">
        <v>0</v>
      </c>
      <c r="AE282" s="48">
        <v>0</v>
      </c>
      <c r="AF282" s="48">
        <v>0</v>
      </c>
      <c r="AG282" s="48">
        <v>0.4</v>
      </c>
      <c r="AH282" s="45" t="s">
        <v>759</v>
      </c>
    </row>
    <row r="283" spans="1:34" x14ac:dyDescent="0.25">
      <c r="A283" s="1">
        <v>279</v>
      </c>
      <c r="B283" s="32">
        <v>48189847</v>
      </c>
      <c r="C283" s="32" t="s">
        <v>356</v>
      </c>
      <c r="D283" s="32"/>
      <c r="E283" s="44">
        <v>2000</v>
      </c>
      <c r="F283" s="44">
        <v>2200</v>
      </c>
      <c r="G283" s="44">
        <v>2500</v>
      </c>
      <c r="H283" s="44">
        <v>2000</v>
      </c>
      <c r="I283" s="32"/>
      <c r="J283" s="48">
        <v>0.2</v>
      </c>
      <c r="K283" s="48">
        <v>0.5</v>
      </c>
      <c r="L283" s="48">
        <v>0</v>
      </c>
      <c r="M283" s="48">
        <v>0</v>
      </c>
      <c r="N283" s="48">
        <v>0</v>
      </c>
      <c r="O283" s="48">
        <v>0</v>
      </c>
      <c r="P283" s="48">
        <v>0</v>
      </c>
      <c r="Q283" s="48">
        <v>0</v>
      </c>
      <c r="R283" s="48">
        <v>0.1</v>
      </c>
      <c r="S283" s="48">
        <v>0.2</v>
      </c>
      <c r="T283" s="48">
        <v>0</v>
      </c>
      <c r="U283" s="48">
        <v>0</v>
      </c>
      <c r="V283" s="48">
        <v>0</v>
      </c>
      <c r="W283" s="48">
        <v>0</v>
      </c>
      <c r="X283" s="48">
        <v>0</v>
      </c>
      <c r="Y283" s="48">
        <v>0</v>
      </c>
      <c r="Z283" s="48">
        <v>0</v>
      </c>
      <c r="AA283" s="48">
        <v>0</v>
      </c>
      <c r="AB283" s="48">
        <v>0</v>
      </c>
      <c r="AC283" s="48">
        <v>0</v>
      </c>
      <c r="AD283" s="48">
        <v>0</v>
      </c>
      <c r="AE283" s="48">
        <v>0</v>
      </c>
      <c r="AF283" s="48">
        <v>0</v>
      </c>
      <c r="AG283" s="48">
        <v>0</v>
      </c>
      <c r="AH283" s="45" t="s">
        <v>759</v>
      </c>
    </row>
    <row r="284" spans="1:34" x14ac:dyDescent="0.25">
      <c r="A284" s="1">
        <v>280</v>
      </c>
      <c r="B284" s="37">
        <v>10365206</v>
      </c>
      <c r="C284" s="37" t="s">
        <v>357</v>
      </c>
      <c r="D284" s="37"/>
      <c r="E284" s="43">
        <v>2050</v>
      </c>
      <c r="F284" s="43">
        <v>2200</v>
      </c>
      <c r="G284" s="43">
        <v>2400</v>
      </c>
      <c r="H284" s="43">
        <v>2300</v>
      </c>
      <c r="I284" s="37"/>
      <c r="J284" s="48">
        <v>0</v>
      </c>
      <c r="K284" s="48">
        <v>0.6</v>
      </c>
      <c r="L284" s="48">
        <v>0</v>
      </c>
      <c r="M284" s="48">
        <v>0</v>
      </c>
      <c r="N284" s="48">
        <v>0</v>
      </c>
      <c r="O284" s="48">
        <v>0.25</v>
      </c>
      <c r="P284" s="48">
        <v>0</v>
      </c>
      <c r="Q284" s="48">
        <v>0</v>
      </c>
      <c r="R284" s="48">
        <v>0</v>
      </c>
      <c r="S284" s="48">
        <v>0.15</v>
      </c>
      <c r="T284" s="48">
        <v>0</v>
      </c>
      <c r="U284" s="48">
        <v>0</v>
      </c>
      <c r="V284" s="48">
        <v>0</v>
      </c>
      <c r="W284" s="48">
        <v>0</v>
      </c>
      <c r="X284" s="48">
        <v>0</v>
      </c>
      <c r="Y284" s="48">
        <v>0</v>
      </c>
      <c r="Z284" s="48">
        <v>0</v>
      </c>
      <c r="AA284" s="48">
        <v>0</v>
      </c>
      <c r="AB284" s="48">
        <v>0</v>
      </c>
      <c r="AC284" s="48">
        <v>0</v>
      </c>
      <c r="AD284" s="48">
        <v>0</v>
      </c>
      <c r="AE284" s="48">
        <v>0</v>
      </c>
      <c r="AF284" s="48">
        <v>0</v>
      </c>
      <c r="AG284" s="48">
        <v>0</v>
      </c>
      <c r="AH284" s="45" t="s">
        <v>759</v>
      </c>
    </row>
    <row r="285" spans="1:34" x14ac:dyDescent="0.25">
      <c r="A285" s="1">
        <v>281</v>
      </c>
      <c r="B285" s="32">
        <v>62056514</v>
      </c>
      <c r="C285" s="32" t="s">
        <v>358</v>
      </c>
      <c r="D285" s="32"/>
      <c r="E285" s="44">
        <v>2100</v>
      </c>
      <c r="F285" s="44">
        <v>2275</v>
      </c>
      <c r="G285" s="44">
        <v>2275</v>
      </c>
      <c r="H285" s="44">
        <v>2450</v>
      </c>
      <c r="I285" s="32"/>
      <c r="J285" s="48">
        <v>0</v>
      </c>
      <c r="K285" s="48">
        <v>0.9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48">
        <v>0.1</v>
      </c>
      <c r="T285" s="48">
        <v>0</v>
      </c>
      <c r="U285" s="48">
        <v>0</v>
      </c>
      <c r="V285" s="48">
        <v>0</v>
      </c>
      <c r="W285" s="48">
        <v>0</v>
      </c>
      <c r="X285" s="48">
        <v>0</v>
      </c>
      <c r="Y285" s="48">
        <v>0</v>
      </c>
      <c r="Z285" s="48">
        <v>0</v>
      </c>
      <c r="AA285" s="48">
        <v>0</v>
      </c>
      <c r="AB285" s="48">
        <v>0</v>
      </c>
      <c r="AC285" s="48">
        <v>0</v>
      </c>
      <c r="AD285" s="48">
        <v>0</v>
      </c>
      <c r="AE285" s="48">
        <v>0</v>
      </c>
      <c r="AF285" s="48">
        <v>0</v>
      </c>
      <c r="AG285" s="48">
        <v>0</v>
      </c>
      <c r="AH285" s="45" t="s">
        <v>759</v>
      </c>
    </row>
    <row r="286" spans="1:34" x14ac:dyDescent="0.25">
      <c r="A286" s="1">
        <v>282</v>
      </c>
      <c r="B286" s="37">
        <v>7718136</v>
      </c>
      <c r="C286" s="37" t="s">
        <v>359</v>
      </c>
      <c r="D286" s="37"/>
      <c r="E286" s="43">
        <v>2100</v>
      </c>
      <c r="F286" s="43">
        <v>2200</v>
      </c>
      <c r="G286" s="43">
        <v>2200</v>
      </c>
      <c r="H286" s="43">
        <v>2000</v>
      </c>
      <c r="I286" s="37"/>
      <c r="J286" s="48">
        <v>0.3</v>
      </c>
      <c r="K286" s="48">
        <v>0.20000000000000007</v>
      </c>
      <c r="L286" s="48">
        <v>0</v>
      </c>
      <c r="M286" s="48">
        <v>0</v>
      </c>
      <c r="N286" s="48">
        <v>0.3</v>
      </c>
      <c r="O286" s="48">
        <v>0.1</v>
      </c>
      <c r="P286" s="48">
        <v>0</v>
      </c>
      <c r="Q286" s="48">
        <v>0.1</v>
      </c>
      <c r="R286" s="48">
        <v>0</v>
      </c>
      <c r="S286" s="48">
        <v>0</v>
      </c>
      <c r="T286" s="48">
        <v>0</v>
      </c>
      <c r="U286" s="48">
        <v>0</v>
      </c>
      <c r="V286" s="48">
        <v>0</v>
      </c>
      <c r="W286" s="48">
        <v>0</v>
      </c>
      <c r="X286" s="48">
        <v>0</v>
      </c>
      <c r="Y286" s="48">
        <v>0</v>
      </c>
      <c r="Z286" s="48">
        <v>0</v>
      </c>
      <c r="AA286" s="48">
        <v>0</v>
      </c>
      <c r="AB286" s="48">
        <v>0</v>
      </c>
      <c r="AC286" s="48">
        <v>0</v>
      </c>
      <c r="AD286" s="48">
        <v>0</v>
      </c>
      <c r="AE286" s="48">
        <v>0</v>
      </c>
      <c r="AF286" s="48">
        <v>0</v>
      </c>
      <c r="AG286" s="48">
        <v>0</v>
      </c>
      <c r="AH286" s="45" t="s">
        <v>759</v>
      </c>
    </row>
    <row r="287" spans="1:34" x14ac:dyDescent="0.25">
      <c r="A287" s="1">
        <v>283</v>
      </c>
      <c r="B287" s="32">
        <v>7984022</v>
      </c>
      <c r="C287" s="32" t="s">
        <v>360</v>
      </c>
      <c r="D287" s="32"/>
      <c r="E287" s="44">
        <v>0</v>
      </c>
      <c r="F287" s="44">
        <v>3000</v>
      </c>
      <c r="G287" s="44">
        <v>3500</v>
      </c>
      <c r="H287" s="44">
        <v>3700</v>
      </c>
      <c r="I287" s="32"/>
      <c r="J287" s="48">
        <v>0</v>
      </c>
      <c r="K287" s="48">
        <v>0.5</v>
      </c>
      <c r="L287" s="48">
        <v>0</v>
      </c>
      <c r="M287" s="48">
        <v>0</v>
      </c>
      <c r="N287" s="48">
        <v>0</v>
      </c>
      <c r="O287" s="48">
        <v>0.1</v>
      </c>
      <c r="P287" s="48">
        <v>0</v>
      </c>
      <c r="Q287" s="48">
        <v>0</v>
      </c>
      <c r="R287" s="48">
        <v>0</v>
      </c>
      <c r="S287" s="48">
        <v>0.2</v>
      </c>
      <c r="T287" s="48">
        <v>0</v>
      </c>
      <c r="U287" s="48">
        <v>0</v>
      </c>
      <c r="V287" s="48">
        <v>0</v>
      </c>
      <c r="W287" s="48">
        <v>0</v>
      </c>
      <c r="X287" s="48">
        <v>0</v>
      </c>
      <c r="Y287" s="48">
        <v>0</v>
      </c>
      <c r="Z287" s="48">
        <v>0</v>
      </c>
      <c r="AA287" s="48">
        <v>0.1</v>
      </c>
      <c r="AB287" s="48">
        <v>0</v>
      </c>
      <c r="AC287" s="48">
        <v>0</v>
      </c>
      <c r="AD287" s="48">
        <v>0</v>
      </c>
      <c r="AE287" s="48">
        <v>0.1</v>
      </c>
      <c r="AF287" s="48">
        <v>0</v>
      </c>
      <c r="AG287" s="48">
        <v>0</v>
      </c>
      <c r="AH287" s="45" t="s">
        <v>759</v>
      </c>
    </row>
    <row r="288" spans="1:34" x14ac:dyDescent="0.25">
      <c r="A288" s="1">
        <v>284</v>
      </c>
      <c r="B288" s="37">
        <v>16865022</v>
      </c>
      <c r="C288" s="37" t="s">
        <v>361</v>
      </c>
      <c r="D288" s="37"/>
      <c r="E288" s="43">
        <v>2000</v>
      </c>
      <c r="F288" s="43">
        <v>2500</v>
      </c>
      <c r="G288" s="43">
        <v>2000</v>
      </c>
      <c r="H288" s="43">
        <v>2200</v>
      </c>
      <c r="I288" s="37"/>
      <c r="J288" s="48">
        <v>0.5</v>
      </c>
      <c r="K288" s="48">
        <v>0.5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  <c r="S288" s="48">
        <v>0</v>
      </c>
      <c r="T288" s="48">
        <v>0</v>
      </c>
      <c r="U288" s="48">
        <v>0</v>
      </c>
      <c r="V288" s="48">
        <v>0</v>
      </c>
      <c r="W288" s="48">
        <v>0</v>
      </c>
      <c r="X288" s="48">
        <v>0</v>
      </c>
      <c r="Y288" s="48">
        <v>0</v>
      </c>
      <c r="Z288" s="48">
        <v>0</v>
      </c>
      <c r="AA288" s="48">
        <v>0</v>
      </c>
      <c r="AB288" s="48">
        <v>0</v>
      </c>
      <c r="AC288" s="48">
        <v>0</v>
      </c>
      <c r="AD288" s="48">
        <v>0</v>
      </c>
      <c r="AE288" s="48">
        <v>0</v>
      </c>
      <c r="AF288" s="48">
        <v>0</v>
      </c>
      <c r="AG288" s="48">
        <v>0</v>
      </c>
      <c r="AH288" s="45" t="s">
        <v>759</v>
      </c>
    </row>
    <row r="289" spans="1:34" x14ac:dyDescent="0.25">
      <c r="A289" s="1">
        <v>285</v>
      </c>
      <c r="B289" s="32">
        <v>43817688</v>
      </c>
      <c r="C289" s="32" t="s">
        <v>362</v>
      </c>
      <c r="D289" s="32"/>
      <c r="E289" s="44">
        <v>2000</v>
      </c>
      <c r="F289" s="44">
        <v>2000</v>
      </c>
      <c r="G289" s="44">
        <v>2500</v>
      </c>
      <c r="H289" s="44">
        <v>2500</v>
      </c>
      <c r="I289" s="32"/>
      <c r="J289" s="48">
        <v>0</v>
      </c>
      <c r="K289" s="48">
        <v>0</v>
      </c>
      <c r="L289" s="48">
        <v>0.95</v>
      </c>
      <c r="M289" s="48">
        <v>0</v>
      </c>
      <c r="N289" s="48">
        <v>0</v>
      </c>
      <c r="O289" s="48">
        <v>0</v>
      </c>
      <c r="P289" s="48">
        <v>0.05</v>
      </c>
      <c r="Q289" s="48">
        <v>0</v>
      </c>
      <c r="R289" s="48">
        <v>0</v>
      </c>
      <c r="S289" s="48">
        <v>0</v>
      </c>
      <c r="T289" s="48">
        <v>0</v>
      </c>
      <c r="U289" s="48">
        <v>0</v>
      </c>
      <c r="V289" s="48">
        <v>0</v>
      </c>
      <c r="W289" s="48">
        <v>0</v>
      </c>
      <c r="X289" s="48">
        <v>0</v>
      </c>
      <c r="Y289" s="48">
        <v>0</v>
      </c>
      <c r="Z289" s="48">
        <v>0</v>
      </c>
      <c r="AA289" s="48">
        <v>0</v>
      </c>
      <c r="AB289" s="48">
        <v>0</v>
      </c>
      <c r="AC289" s="48">
        <v>0</v>
      </c>
      <c r="AD289" s="48">
        <v>0</v>
      </c>
      <c r="AE289" s="48">
        <v>0</v>
      </c>
      <c r="AF289" s="48">
        <v>0</v>
      </c>
      <c r="AG289" s="48">
        <v>0</v>
      </c>
      <c r="AH289" s="45" t="s">
        <v>759</v>
      </c>
    </row>
    <row r="290" spans="1:34" x14ac:dyDescent="0.25">
      <c r="A290" s="1">
        <v>286</v>
      </c>
      <c r="B290" s="37">
        <v>26067901</v>
      </c>
      <c r="C290" s="37" t="s">
        <v>363</v>
      </c>
      <c r="D290" s="37"/>
      <c r="E290" s="43">
        <v>2000</v>
      </c>
      <c r="F290" s="43">
        <v>2100</v>
      </c>
      <c r="G290" s="43">
        <v>2200</v>
      </c>
      <c r="H290" s="43">
        <v>2400</v>
      </c>
      <c r="I290" s="37"/>
      <c r="J290" s="48">
        <v>0</v>
      </c>
      <c r="K290" s="48">
        <v>1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  <c r="S290" s="48">
        <v>0</v>
      </c>
      <c r="T290" s="48">
        <v>0</v>
      </c>
      <c r="U290" s="48">
        <v>0</v>
      </c>
      <c r="V290" s="48">
        <v>0</v>
      </c>
      <c r="W290" s="48">
        <v>0</v>
      </c>
      <c r="X290" s="48">
        <v>0</v>
      </c>
      <c r="Y290" s="48">
        <v>0</v>
      </c>
      <c r="Z290" s="48">
        <v>0</v>
      </c>
      <c r="AA290" s="48">
        <v>0</v>
      </c>
      <c r="AB290" s="48">
        <v>0</v>
      </c>
      <c r="AC290" s="48">
        <v>0</v>
      </c>
      <c r="AD290" s="48">
        <v>0</v>
      </c>
      <c r="AE290" s="48">
        <v>0</v>
      </c>
      <c r="AF290" s="48">
        <v>0</v>
      </c>
      <c r="AG290" s="48">
        <v>0</v>
      </c>
      <c r="AH290" s="45" t="s">
        <v>759</v>
      </c>
    </row>
    <row r="291" spans="1:34" x14ac:dyDescent="0.25">
      <c r="A291" s="1">
        <v>287</v>
      </c>
      <c r="B291" s="32">
        <v>117099</v>
      </c>
      <c r="C291" s="32" t="s">
        <v>364</v>
      </c>
      <c r="D291" s="32"/>
      <c r="E291" s="44">
        <v>2000</v>
      </c>
      <c r="F291" s="44">
        <v>2000</v>
      </c>
      <c r="G291" s="44">
        <v>2000</v>
      </c>
      <c r="H291" s="44">
        <v>2000</v>
      </c>
      <c r="I291" s="32"/>
      <c r="J291" s="48">
        <v>0</v>
      </c>
      <c r="K291" s="48">
        <v>0.98</v>
      </c>
      <c r="L291" s="48">
        <v>0</v>
      </c>
      <c r="M291" s="48">
        <v>0</v>
      </c>
      <c r="N291" s="48">
        <v>0</v>
      </c>
      <c r="O291" s="48">
        <v>0.01</v>
      </c>
      <c r="P291" s="48">
        <v>0</v>
      </c>
      <c r="Q291" s="48">
        <v>0</v>
      </c>
      <c r="R291" s="48">
        <v>0</v>
      </c>
      <c r="S291" s="48">
        <v>0.01</v>
      </c>
      <c r="T291" s="48">
        <v>0</v>
      </c>
      <c r="U291" s="48">
        <v>0</v>
      </c>
      <c r="V291" s="48">
        <v>0</v>
      </c>
      <c r="W291" s="48">
        <v>0</v>
      </c>
      <c r="X291" s="48">
        <v>0</v>
      </c>
      <c r="Y291" s="48">
        <v>0</v>
      </c>
      <c r="Z291" s="48">
        <v>0</v>
      </c>
      <c r="AA291" s="48">
        <v>0</v>
      </c>
      <c r="AB291" s="48">
        <v>0</v>
      </c>
      <c r="AC291" s="48">
        <v>0</v>
      </c>
      <c r="AD291" s="48">
        <v>0</v>
      </c>
      <c r="AE291" s="48">
        <v>0</v>
      </c>
      <c r="AF291" s="48">
        <v>0</v>
      </c>
      <c r="AG291" s="48">
        <v>0</v>
      </c>
      <c r="AH291" s="45" t="s">
        <v>759</v>
      </c>
    </row>
    <row r="292" spans="1:34" x14ac:dyDescent="0.25">
      <c r="A292" s="1">
        <v>288</v>
      </c>
      <c r="B292" s="37">
        <v>7990669</v>
      </c>
      <c r="C292" s="37" t="s">
        <v>365</v>
      </c>
      <c r="D292" s="37" t="s">
        <v>366</v>
      </c>
      <c r="E292" s="43">
        <v>2000</v>
      </c>
      <c r="F292" s="43">
        <v>2000</v>
      </c>
      <c r="G292" s="43">
        <v>2000</v>
      </c>
      <c r="H292" s="43">
        <v>2000</v>
      </c>
      <c r="I292" s="37"/>
      <c r="J292" s="48">
        <v>0.1</v>
      </c>
      <c r="K292" s="48">
        <v>0.85</v>
      </c>
      <c r="L292" s="48">
        <v>0</v>
      </c>
      <c r="M292" s="48">
        <v>0</v>
      </c>
      <c r="N292" s="48">
        <v>0</v>
      </c>
      <c r="O292" s="48">
        <v>0.05</v>
      </c>
      <c r="P292" s="48">
        <v>0</v>
      </c>
      <c r="Q292" s="48">
        <v>0</v>
      </c>
      <c r="R292" s="48">
        <v>0</v>
      </c>
      <c r="S292" s="48">
        <v>0</v>
      </c>
      <c r="T292" s="48">
        <v>0</v>
      </c>
      <c r="U292" s="48">
        <v>0</v>
      </c>
      <c r="V292" s="48">
        <v>0</v>
      </c>
      <c r="W292" s="48">
        <v>0</v>
      </c>
      <c r="X292" s="48">
        <v>0</v>
      </c>
      <c r="Y292" s="48">
        <v>0</v>
      </c>
      <c r="Z292" s="48">
        <v>0</v>
      </c>
      <c r="AA292" s="48">
        <v>0</v>
      </c>
      <c r="AB292" s="48">
        <v>0</v>
      </c>
      <c r="AC292" s="48">
        <v>0</v>
      </c>
      <c r="AD292" s="48">
        <v>0</v>
      </c>
      <c r="AE292" s="48">
        <v>0</v>
      </c>
      <c r="AF292" s="48">
        <v>0</v>
      </c>
      <c r="AG292" s="48">
        <v>0</v>
      </c>
      <c r="AH292" s="45" t="s">
        <v>759</v>
      </c>
    </row>
    <row r="293" spans="1:34" x14ac:dyDescent="0.25">
      <c r="A293" s="1">
        <v>289</v>
      </c>
      <c r="B293" s="32">
        <v>8237441</v>
      </c>
      <c r="C293" s="32" t="s">
        <v>367</v>
      </c>
      <c r="D293" s="32"/>
      <c r="E293" s="44">
        <v>2000</v>
      </c>
      <c r="F293" s="44">
        <v>2000</v>
      </c>
      <c r="G293" s="44">
        <v>2000</v>
      </c>
      <c r="H293" s="44">
        <v>2000</v>
      </c>
      <c r="I293" s="32"/>
      <c r="J293" s="48">
        <v>0</v>
      </c>
      <c r="K293" s="48">
        <v>1</v>
      </c>
      <c r="L293" s="48">
        <v>0</v>
      </c>
      <c r="M293" s="48">
        <v>0</v>
      </c>
      <c r="N293" s="48">
        <v>0</v>
      </c>
      <c r="O293" s="48">
        <v>0</v>
      </c>
      <c r="P293" s="48">
        <v>0</v>
      </c>
      <c r="Q293" s="48">
        <v>0</v>
      </c>
      <c r="R293" s="48">
        <v>0</v>
      </c>
      <c r="S293" s="48">
        <v>0</v>
      </c>
      <c r="T293" s="48">
        <v>0</v>
      </c>
      <c r="U293" s="48">
        <v>0</v>
      </c>
      <c r="V293" s="48">
        <v>0</v>
      </c>
      <c r="W293" s="48">
        <v>0</v>
      </c>
      <c r="X293" s="48">
        <v>0</v>
      </c>
      <c r="Y293" s="48">
        <v>0</v>
      </c>
      <c r="Z293" s="48">
        <v>0</v>
      </c>
      <c r="AA293" s="48">
        <v>0</v>
      </c>
      <c r="AB293" s="48">
        <v>0</v>
      </c>
      <c r="AC293" s="48">
        <v>0</v>
      </c>
      <c r="AD293" s="48">
        <v>0</v>
      </c>
      <c r="AE293" s="48">
        <v>0</v>
      </c>
      <c r="AF293" s="48">
        <v>0</v>
      </c>
      <c r="AG293" s="48">
        <v>0</v>
      </c>
      <c r="AH293" s="45" t="s">
        <v>759</v>
      </c>
    </row>
    <row r="294" spans="1:34" x14ac:dyDescent="0.25">
      <c r="A294" s="1">
        <v>290</v>
      </c>
      <c r="B294" s="37">
        <v>18198724</v>
      </c>
      <c r="C294" s="37" t="s">
        <v>368</v>
      </c>
      <c r="D294" s="37"/>
      <c r="E294" s="43">
        <v>2000</v>
      </c>
      <c r="F294" s="43">
        <v>2000</v>
      </c>
      <c r="G294" s="43">
        <v>2000</v>
      </c>
      <c r="H294" s="43">
        <v>2000</v>
      </c>
      <c r="I294" s="37"/>
      <c r="J294" s="48">
        <v>0</v>
      </c>
      <c r="K294" s="48">
        <v>0.95</v>
      </c>
      <c r="L294" s="48">
        <v>0</v>
      </c>
      <c r="M294" s="48">
        <v>0</v>
      </c>
      <c r="N294" s="48">
        <v>0</v>
      </c>
      <c r="O294" s="48">
        <v>0.04</v>
      </c>
      <c r="P294" s="48">
        <v>0</v>
      </c>
      <c r="Q294" s="48">
        <v>0</v>
      </c>
      <c r="R294" s="48">
        <v>0</v>
      </c>
      <c r="S294" s="48">
        <v>0</v>
      </c>
      <c r="T294" s="48">
        <v>0</v>
      </c>
      <c r="U294" s="48">
        <v>0</v>
      </c>
      <c r="V294" s="48">
        <v>0</v>
      </c>
      <c r="W294" s="48">
        <v>0</v>
      </c>
      <c r="X294" s="48">
        <v>0</v>
      </c>
      <c r="Y294" s="48">
        <v>0</v>
      </c>
      <c r="Z294" s="48">
        <v>0</v>
      </c>
      <c r="AA294" s="48">
        <v>0.01</v>
      </c>
      <c r="AB294" s="48">
        <v>0</v>
      </c>
      <c r="AC294" s="48">
        <v>0</v>
      </c>
      <c r="AD294" s="48">
        <v>0</v>
      </c>
      <c r="AE294" s="48">
        <v>0</v>
      </c>
      <c r="AF294" s="48">
        <v>0</v>
      </c>
      <c r="AG294" s="48">
        <v>0</v>
      </c>
      <c r="AH294" s="45" t="s">
        <v>759</v>
      </c>
    </row>
    <row r="295" spans="1:34" x14ac:dyDescent="0.25">
      <c r="A295" s="1">
        <v>291</v>
      </c>
      <c r="B295" s="32">
        <v>18634044</v>
      </c>
      <c r="C295" s="32" t="s">
        <v>369</v>
      </c>
      <c r="D295" s="32"/>
      <c r="E295" s="44">
        <v>0</v>
      </c>
      <c r="F295" s="44">
        <v>0</v>
      </c>
      <c r="G295" s="44">
        <v>2000</v>
      </c>
      <c r="H295" s="44">
        <v>0</v>
      </c>
      <c r="I295" s="32"/>
      <c r="J295" s="48">
        <v>0</v>
      </c>
      <c r="K295" s="48">
        <v>1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  <c r="S295" s="48">
        <v>0</v>
      </c>
      <c r="T295" s="48">
        <v>0</v>
      </c>
      <c r="U295" s="48">
        <v>0</v>
      </c>
      <c r="V295" s="48">
        <v>0</v>
      </c>
      <c r="W295" s="48">
        <v>0</v>
      </c>
      <c r="X295" s="48">
        <v>0</v>
      </c>
      <c r="Y295" s="48">
        <v>0</v>
      </c>
      <c r="Z295" s="48">
        <v>0</v>
      </c>
      <c r="AA295" s="48">
        <v>0</v>
      </c>
      <c r="AB295" s="48">
        <v>0</v>
      </c>
      <c r="AC295" s="48">
        <v>0</v>
      </c>
      <c r="AD295" s="48">
        <v>0</v>
      </c>
      <c r="AE295" s="48">
        <v>0</v>
      </c>
      <c r="AF295" s="48">
        <v>0</v>
      </c>
      <c r="AG295" s="48">
        <v>0</v>
      </c>
      <c r="AH295" s="45" t="s">
        <v>759</v>
      </c>
    </row>
    <row r="296" spans="1:34" x14ac:dyDescent="0.25">
      <c r="A296" s="1">
        <v>292</v>
      </c>
      <c r="B296" s="37">
        <v>25161423</v>
      </c>
      <c r="C296" s="37" t="s">
        <v>370</v>
      </c>
      <c r="D296" s="37"/>
      <c r="E296" s="43">
        <v>1900</v>
      </c>
      <c r="F296" s="43">
        <v>2000</v>
      </c>
      <c r="G296" s="43">
        <v>2100</v>
      </c>
      <c r="H296" s="43">
        <v>2000</v>
      </c>
      <c r="I296" s="37"/>
      <c r="J296" s="48">
        <v>0</v>
      </c>
      <c r="K296" s="48">
        <v>0.5</v>
      </c>
      <c r="L296" s="48">
        <v>0</v>
      </c>
      <c r="M296" s="48">
        <v>0.15</v>
      </c>
      <c r="N296" s="48">
        <v>0</v>
      </c>
      <c r="O296" s="48">
        <v>0.2</v>
      </c>
      <c r="P296" s="48">
        <v>0</v>
      </c>
      <c r="Q296" s="48">
        <v>0.15</v>
      </c>
      <c r="R296" s="48">
        <v>0</v>
      </c>
      <c r="S296" s="48">
        <v>0</v>
      </c>
      <c r="T296" s="48">
        <v>0</v>
      </c>
      <c r="U296" s="48">
        <v>0</v>
      </c>
      <c r="V296" s="48">
        <v>0</v>
      </c>
      <c r="W296" s="48">
        <v>0</v>
      </c>
      <c r="X296" s="48">
        <v>0</v>
      </c>
      <c r="Y296" s="48">
        <v>0</v>
      </c>
      <c r="Z296" s="48">
        <v>0</v>
      </c>
      <c r="AA296" s="48">
        <v>0</v>
      </c>
      <c r="AB296" s="48">
        <v>0</v>
      </c>
      <c r="AC296" s="48">
        <v>0</v>
      </c>
      <c r="AD296" s="48">
        <v>0</v>
      </c>
      <c r="AE296" s="48">
        <v>0</v>
      </c>
      <c r="AF296" s="48">
        <v>0</v>
      </c>
      <c r="AG296" s="48">
        <v>0</v>
      </c>
      <c r="AH296" s="45" t="s">
        <v>759</v>
      </c>
    </row>
    <row r="297" spans="1:34" x14ac:dyDescent="0.25">
      <c r="A297" s="1">
        <v>293</v>
      </c>
      <c r="B297" s="32">
        <v>25170538</v>
      </c>
      <c r="C297" s="32" t="s">
        <v>371</v>
      </c>
      <c r="D297" s="32"/>
      <c r="E297" s="44">
        <v>1900</v>
      </c>
      <c r="F297" s="44">
        <v>2000</v>
      </c>
      <c r="G297" s="44">
        <v>2100</v>
      </c>
      <c r="H297" s="44">
        <v>2000</v>
      </c>
      <c r="I297" s="32"/>
      <c r="J297" s="48">
        <v>0</v>
      </c>
      <c r="K297" s="48">
        <v>0.98</v>
      </c>
      <c r="L297" s="48">
        <v>0</v>
      </c>
      <c r="M297" s="48">
        <v>0</v>
      </c>
      <c r="N297" s="48">
        <v>0</v>
      </c>
      <c r="O297" s="48">
        <v>0.02</v>
      </c>
      <c r="P297" s="48">
        <v>0</v>
      </c>
      <c r="Q297" s="48">
        <v>0</v>
      </c>
      <c r="R297" s="48">
        <v>0</v>
      </c>
      <c r="S297" s="48">
        <v>0</v>
      </c>
      <c r="T297" s="48">
        <v>0</v>
      </c>
      <c r="U297" s="48">
        <v>0</v>
      </c>
      <c r="V297" s="48">
        <v>0</v>
      </c>
      <c r="W297" s="48">
        <v>0</v>
      </c>
      <c r="X297" s="48">
        <v>0</v>
      </c>
      <c r="Y297" s="48">
        <v>0</v>
      </c>
      <c r="Z297" s="48">
        <v>0</v>
      </c>
      <c r="AA297" s="48">
        <v>0</v>
      </c>
      <c r="AB297" s="48">
        <v>0</v>
      </c>
      <c r="AC297" s="48">
        <v>0</v>
      </c>
      <c r="AD297" s="48">
        <v>0</v>
      </c>
      <c r="AE297" s="48">
        <v>0</v>
      </c>
      <c r="AF297" s="48">
        <v>0</v>
      </c>
      <c r="AG297" s="48">
        <v>0</v>
      </c>
      <c r="AH297" s="45" t="s">
        <v>759</v>
      </c>
    </row>
    <row r="298" spans="1:34" x14ac:dyDescent="0.25">
      <c r="A298" s="1">
        <v>294</v>
      </c>
      <c r="B298" s="37">
        <v>43323260</v>
      </c>
      <c r="C298" s="37" t="s">
        <v>372</v>
      </c>
      <c r="D298" s="37"/>
      <c r="E298" s="43">
        <v>2000</v>
      </c>
      <c r="F298" s="43">
        <v>2000</v>
      </c>
      <c r="G298" s="43">
        <v>2000</v>
      </c>
      <c r="H298" s="43">
        <v>2000</v>
      </c>
      <c r="I298" s="37"/>
      <c r="J298" s="48">
        <v>0</v>
      </c>
      <c r="K298" s="48">
        <v>0.98</v>
      </c>
      <c r="L298" s="48">
        <v>0</v>
      </c>
      <c r="M298" s="48">
        <v>0</v>
      </c>
      <c r="N298" s="48">
        <v>0</v>
      </c>
      <c r="O298" s="48">
        <v>0</v>
      </c>
      <c r="P298" s="48">
        <v>0</v>
      </c>
      <c r="Q298" s="48">
        <v>0</v>
      </c>
      <c r="R298" s="48">
        <v>0</v>
      </c>
      <c r="S298" s="48">
        <v>0</v>
      </c>
      <c r="T298" s="48">
        <v>0</v>
      </c>
      <c r="U298" s="48">
        <v>0</v>
      </c>
      <c r="V298" s="48">
        <v>0</v>
      </c>
      <c r="W298" s="48">
        <v>0</v>
      </c>
      <c r="X298" s="48">
        <v>0</v>
      </c>
      <c r="Y298" s="48">
        <v>0</v>
      </c>
      <c r="Z298" s="48">
        <v>0</v>
      </c>
      <c r="AA298" s="48">
        <v>0</v>
      </c>
      <c r="AB298" s="48">
        <v>0</v>
      </c>
      <c r="AC298" s="48">
        <v>0</v>
      </c>
      <c r="AD298" s="48">
        <v>0</v>
      </c>
      <c r="AE298" s="48">
        <v>0.02</v>
      </c>
      <c r="AF298" s="48">
        <v>0</v>
      </c>
      <c r="AG298" s="48">
        <v>0</v>
      </c>
      <c r="AH298" s="45" t="s">
        <v>759</v>
      </c>
    </row>
    <row r="299" spans="1:34" x14ac:dyDescent="0.25">
      <c r="A299" s="1">
        <v>295</v>
      </c>
      <c r="B299" s="32">
        <v>46170553</v>
      </c>
      <c r="C299" s="32" t="s">
        <v>373</v>
      </c>
      <c r="D299" s="32"/>
      <c r="E299" s="44">
        <v>2000</v>
      </c>
      <c r="F299" s="44">
        <v>1900</v>
      </c>
      <c r="G299" s="44">
        <v>2100</v>
      </c>
      <c r="H299" s="44">
        <v>2000</v>
      </c>
      <c r="I299" s="32"/>
      <c r="J299" s="48">
        <v>0</v>
      </c>
      <c r="K299" s="48">
        <v>0.9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  <c r="S299" s="48">
        <v>0</v>
      </c>
      <c r="T299" s="48">
        <v>0</v>
      </c>
      <c r="U299" s="48">
        <v>0</v>
      </c>
      <c r="V299" s="48">
        <v>0</v>
      </c>
      <c r="W299" s="48">
        <v>0.05</v>
      </c>
      <c r="X299" s="48">
        <v>0</v>
      </c>
      <c r="Y299" s="48">
        <v>0</v>
      </c>
      <c r="Z299" s="48">
        <v>0</v>
      </c>
      <c r="AA299" s="48">
        <v>0.05</v>
      </c>
      <c r="AB299" s="48">
        <v>0</v>
      </c>
      <c r="AC299" s="48">
        <v>0</v>
      </c>
      <c r="AD299" s="48">
        <v>0</v>
      </c>
      <c r="AE299" s="48">
        <v>0</v>
      </c>
      <c r="AF299" s="48">
        <v>0</v>
      </c>
      <c r="AG299" s="48">
        <v>0</v>
      </c>
      <c r="AH299" s="45" t="s">
        <v>759</v>
      </c>
    </row>
    <row r="300" spans="1:34" x14ac:dyDescent="0.25">
      <c r="A300" s="1">
        <v>296</v>
      </c>
      <c r="B300" s="37">
        <v>13377728</v>
      </c>
      <c r="C300" s="37" t="s">
        <v>374</v>
      </c>
      <c r="D300" s="37"/>
      <c r="E300" s="43">
        <v>0</v>
      </c>
      <c r="F300" s="43">
        <v>0</v>
      </c>
      <c r="G300" s="43">
        <v>2000</v>
      </c>
      <c r="H300" s="43">
        <v>2500</v>
      </c>
      <c r="I300" s="37"/>
      <c r="J300" s="48">
        <v>0</v>
      </c>
      <c r="K300" s="48">
        <v>0.44999999999999996</v>
      </c>
      <c r="L300" s="48">
        <v>0</v>
      </c>
      <c r="M300" s="48">
        <v>0.2</v>
      </c>
      <c r="N300" s="48">
        <v>0</v>
      </c>
      <c r="O300" s="48">
        <v>0.05</v>
      </c>
      <c r="P300" s="48">
        <v>0</v>
      </c>
      <c r="Q300" s="48">
        <v>0</v>
      </c>
      <c r="R300" s="48">
        <v>0</v>
      </c>
      <c r="S300" s="48">
        <v>0.15</v>
      </c>
      <c r="T300" s="48">
        <v>0</v>
      </c>
      <c r="U300" s="48">
        <v>0</v>
      </c>
      <c r="V300" s="48">
        <v>0</v>
      </c>
      <c r="W300" s="48">
        <v>0.05</v>
      </c>
      <c r="X300" s="48">
        <v>0</v>
      </c>
      <c r="Y300" s="48">
        <v>0</v>
      </c>
      <c r="Z300" s="48">
        <v>0</v>
      </c>
      <c r="AA300" s="48">
        <v>0.05</v>
      </c>
      <c r="AB300" s="48">
        <v>0</v>
      </c>
      <c r="AC300" s="48">
        <v>0</v>
      </c>
      <c r="AD300" s="48">
        <v>0</v>
      </c>
      <c r="AE300" s="48">
        <v>0.05</v>
      </c>
      <c r="AF300" s="48">
        <v>0</v>
      </c>
      <c r="AG300" s="48">
        <v>0</v>
      </c>
      <c r="AH300" s="45" t="s">
        <v>759</v>
      </c>
    </row>
    <row r="301" spans="1:34" x14ac:dyDescent="0.25">
      <c r="A301" s="1">
        <v>297</v>
      </c>
      <c r="B301" s="32">
        <v>26922231</v>
      </c>
      <c r="C301" s="32" t="s">
        <v>375</v>
      </c>
      <c r="D301" s="32"/>
      <c r="E301" s="44">
        <v>2000</v>
      </c>
      <c r="F301" s="44">
        <v>2000</v>
      </c>
      <c r="G301" s="44">
        <v>2000</v>
      </c>
      <c r="H301" s="44">
        <v>2000</v>
      </c>
      <c r="I301" s="32"/>
      <c r="J301" s="48">
        <v>0</v>
      </c>
      <c r="K301" s="48">
        <v>0.7</v>
      </c>
      <c r="L301" s="48">
        <v>0.1</v>
      </c>
      <c r="M301" s="48">
        <v>0</v>
      </c>
      <c r="N301" s="48">
        <v>0</v>
      </c>
      <c r="O301" s="48">
        <v>0.2</v>
      </c>
      <c r="P301" s="48">
        <v>0</v>
      </c>
      <c r="Q301" s="48">
        <v>0</v>
      </c>
      <c r="R301" s="48">
        <v>0</v>
      </c>
      <c r="S301" s="48">
        <v>0</v>
      </c>
      <c r="T301" s="48">
        <v>0</v>
      </c>
      <c r="U301" s="48">
        <v>0</v>
      </c>
      <c r="V301" s="48">
        <v>0</v>
      </c>
      <c r="W301" s="48">
        <v>0</v>
      </c>
      <c r="X301" s="48">
        <v>0</v>
      </c>
      <c r="Y301" s="48">
        <v>0</v>
      </c>
      <c r="Z301" s="48">
        <v>0</v>
      </c>
      <c r="AA301" s="48">
        <v>0</v>
      </c>
      <c r="AB301" s="48">
        <v>0</v>
      </c>
      <c r="AC301" s="48">
        <v>0</v>
      </c>
      <c r="AD301" s="48">
        <v>0</v>
      </c>
      <c r="AE301" s="48">
        <v>0</v>
      </c>
      <c r="AF301" s="48">
        <v>0</v>
      </c>
      <c r="AG301" s="48">
        <v>0</v>
      </c>
      <c r="AH301" s="45" t="s">
        <v>759</v>
      </c>
    </row>
    <row r="302" spans="1:34" x14ac:dyDescent="0.25">
      <c r="A302" s="1">
        <v>298</v>
      </c>
      <c r="B302" s="37">
        <v>47672650</v>
      </c>
      <c r="C302" s="37" t="s">
        <v>376</v>
      </c>
      <c r="D302" s="37" t="s">
        <v>377</v>
      </c>
      <c r="E302" s="43">
        <v>2000</v>
      </c>
      <c r="F302" s="43">
        <v>2000</v>
      </c>
      <c r="G302" s="43">
        <v>2000</v>
      </c>
      <c r="H302" s="43">
        <v>2000</v>
      </c>
      <c r="I302" s="37"/>
      <c r="J302" s="48">
        <v>0</v>
      </c>
      <c r="K302" s="48">
        <v>0.25</v>
      </c>
      <c r="L302" s="48">
        <v>0</v>
      </c>
      <c r="M302" s="48">
        <v>0.7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  <c r="S302" s="48">
        <v>0.05</v>
      </c>
      <c r="T302" s="48">
        <v>0</v>
      </c>
      <c r="U302" s="48">
        <v>0</v>
      </c>
      <c r="V302" s="48">
        <v>0</v>
      </c>
      <c r="W302" s="48">
        <v>0</v>
      </c>
      <c r="X302" s="48">
        <v>0</v>
      </c>
      <c r="Y302" s="48">
        <v>0</v>
      </c>
      <c r="Z302" s="48">
        <v>0</v>
      </c>
      <c r="AA302" s="48">
        <v>0</v>
      </c>
      <c r="AB302" s="48">
        <v>0</v>
      </c>
      <c r="AC302" s="48">
        <v>0</v>
      </c>
      <c r="AD302" s="48">
        <v>0</v>
      </c>
      <c r="AE302" s="48">
        <v>0</v>
      </c>
      <c r="AF302" s="48">
        <v>0</v>
      </c>
      <c r="AG302" s="48">
        <v>0</v>
      </c>
      <c r="AH302" s="45" t="s">
        <v>759</v>
      </c>
    </row>
    <row r="303" spans="1:34" x14ac:dyDescent="0.25">
      <c r="A303" s="1">
        <v>299</v>
      </c>
      <c r="B303" s="32">
        <v>62438174</v>
      </c>
      <c r="C303" s="32" t="s">
        <v>378</v>
      </c>
      <c r="D303" s="32"/>
      <c r="E303" s="44">
        <v>2000</v>
      </c>
      <c r="F303" s="44">
        <v>1950</v>
      </c>
      <c r="G303" s="44">
        <v>2010</v>
      </c>
      <c r="H303" s="44">
        <v>1800</v>
      </c>
      <c r="I303" s="32"/>
      <c r="J303" s="48">
        <v>0.15</v>
      </c>
      <c r="K303" s="48">
        <v>0.62</v>
      </c>
      <c r="L303" s="48">
        <v>0</v>
      </c>
      <c r="M303" s="48">
        <v>0.15</v>
      </c>
      <c r="N303" s="48">
        <v>0</v>
      </c>
      <c r="O303" s="48">
        <v>0.02</v>
      </c>
      <c r="P303" s="48">
        <v>0</v>
      </c>
      <c r="Q303" s="48">
        <v>0</v>
      </c>
      <c r="R303" s="48">
        <v>0</v>
      </c>
      <c r="S303" s="48">
        <v>0.01</v>
      </c>
      <c r="T303" s="48">
        <v>0</v>
      </c>
      <c r="U303" s="48">
        <v>0</v>
      </c>
      <c r="V303" s="48">
        <v>0</v>
      </c>
      <c r="W303" s="48">
        <v>0.03</v>
      </c>
      <c r="X303" s="48">
        <v>0</v>
      </c>
      <c r="Y303" s="48">
        <v>0</v>
      </c>
      <c r="Z303" s="48">
        <v>0</v>
      </c>
      <c r="AA303" s="48">
        <v>0.02</v>
      </c>
      <c r="AB303" s="48">
        <v>0</v>
      </c>
      <c r="AC303" s="48">
        <v>0</v>
      </c>
      <c r="AD303" s="48">
        <v>0</v>
      </c>
      <c r="AE303" s="48">
        <v>0</v>
      </c>
      <c r="AF303" s="48">
        <v>0</v>
      </c>
      <c r="AG303" s="48">
        <v>0</v>
      </c>
      <c r="AH303" s="45" t="s">
        <v>759</v>
      </c>
    </row>
    <row r="304" spans="1:34" x14ac:dyDescent="0.25">
      <c r="A304" s="1">
        <v>300</v>
      </c>
      <c r="B304" s="37">
        <v>46507400</v>
      </c>
      <c r="C304" s="37" t="s">
        <v>379</v>
      </c>
      <c r="D304" s="37"/>
      <c r="E304" s="43">
        <v>1900</v>
      </c>
      <c r="F304" s="43">
        <v>1800</v>
      </c>
      <c r="G304" s="43">
        <v>2200</v>
      </c>
      <c r="H304" s="43">
        <v>2100</v>
      </c>
      <c r="I304" s="37"/>
      <c r="J304" s="48">
        <v>1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  <c r="S304" s="48">
        <v>0</v>
      </c>
      <c r="T304" s="48">
        <v>0</v>
      </c>
      <c r="U304" s="48">
        <v>0</v>
      </c>
      <c r="V304" s="48">
        <v>0</v>
      </c>
      <c r="W304" s="48">
        <v>0</v>
      </c>
      <c r="X304" s="48">
        <v>0</v>
      </c>
      <c r="Y304" s="48">
        <v>0</v>
      </c>
      <c r="Z304" s="48">
        <v>0</v>
      </c>
      <c r="AA304" s="48">
        <v>0</v>
      </c>
      <c r="AB304" s="48">
        <v>0</v>
      </c>
      <c r="AC304" s="48">
        <v>0</v>
      </c>
      <c r="AD304" s="48">
        <v>0</v>
      </c>
      <c r="AE304" s="48">
        <v>0</v>
      </c>
      <c r="AF304" s="48">
        <v>0</v>
      </c>
      <c r="AG304" s="48">
        <v>0</v>
      </c>
      <c r="AH304" s="45" t="s">
        <v>759</v>
      </c>
    </row>
    <row r="305" spans="1:34" x14ac:dyDescent="0.25">
      <c r="A305" s="1">
        <v>301</v>
      </c>
      <c r="B305" s="32">
        <v>25874373</v>
      </c>
      <c r="C305" s="32" t="s">
        <v>380</v>
      </c>
      <c r="D305" s="32"/>
      <c r="E305" s="44">
        <v>1900</v>
      </c>
      <c r="F305" s="44">
        <v>1950</v>
      </c>
      <c r="G305" s="44">
        <v>2000</v>
      </c>
      <c r="H305" s="44">
        <v>2300</v>
      </c>
      <c r="I305" s="32"/>
      <c r="J305" s="48">
        <v>0.2</v>
      </c>
      <c r="K305" s="48">
        <v>0</v>
      </c>
      <c r="L305" s="48">
        <v>0.66</v>
      </c>
      <c r="M305" s="48">
        <v>0</v>
      </c>
      <c r="N305" s="48">
        <v>0</v>
      </c>
      <c r="O305" s="48">
        <v>0</v>
      </c>
      <c r="P305" s="48">
        <v>7.0000000000000007E-2</v>
      </c>
      <c r="Q305" s="48">
        <v>0</v>
      </c>
      <c r="R305" s="48">
        <v>0</v>
      </c>
      <c r="S305" s="48">
        <v>0</v>
      </c>
      <c r="T305" s="48">
        <v>7.0000000000000007E-2</v>
      </c>
      <c r="U305" s="48">
        <v>0</v>
      </c>
      <c r="V305" s="48">
        <v>0</v>
      </c>
      <c r="W305" s="48">
        <v>0</v>
      </c>
      <c r="X305" s="48">
        <v>0</v>
      </c>
      <c r="Y305" s="48">
        <v>0</v>
      </c>
      <c r="Z305" s="48">
        <v>0</v>
      </c>
      <c r="AA305" s="48">
        <v>0</v>
      </c>
      <c r="AB305" s="48">
        <v>0</v>
      </c>
      <c r="AC305" s="48">
        <v>0</v>
      </c>
      <c r="AD305" s="48">
        <v>0</v>
      </c>
      <c r="AE305" s="48">
        <v>0</v>
      </c>
      <c r="AF305" s="48">
        <v>0</v>
      </c>
      <c r="AG305" s="48">
        <v>0</v>
      </c>
      <c r="AH305" s="45" t="s">
        <v>759</v>
      </c>
    </row>
    <row r="306" spans="1:34" x14ac:dyDescent="0.25">
      <c r="A306" s="1">
        <v>302</v>
      </c>
      <c r="B306" s="37">
        <v>27911187</v>
      </c>
      <c r="C306" s="37" t="s">
        <v>381</v>
      </c>
      <c r="D306" s="37" t="s">
        <v>382</v>
      </c>
      <c r="E306" s="43">
        <v>1850</v>
      </c>
      <c r="F306" s="43">
        <v>1700</v>
      </c>
      <c r="G306" s="43">
        <v>2250</v>
      </c>
      <c r="H306" s="43">
        <v>1800</v>
      </c>
      <c r="I306" s="37"/>
      <c r="J306" s="48">
        <v>0.15</v>
      </c>
      <c r="K306" s="48">
        <v>0.75</v>
      </c>
      <c r="L306" s="48">
        <v>0.05</v>
      </c>
      <c r="M306" s="48">
        <v>0</v>
      </c>
      <c r="N306" s="48">
        <v>0.02</v>
      </c>
      <c r="O306" s="48">
        <v>0.03</v>
      </c>
      <c r="P306" s="48">
        <v>0</v>
      </c>
      <c r="Q306" s="48">
        <v>0</v>
      </c>
      <c r="R306" s="48">
        <v>0</v>
      </c>
      <c r="S306" s="48">
        <v>0</v>
      </c>
      <c r="T306" s="48">
        <v>0</v>
      </c>
      <c r="U306" s="48">
        <v>0</v>
      </c>
      <c r="V306" s="48">
        <v>0</v>
      </c>
      <c r="W306" s="48">
        <v>0</v>
      </c>
      <c r="X306" s="48">
        <v>0</v>
      </c>
      <c r="Y306" s="48">
        <v>0</v>
      </c>
      <c r="Z306" s="48">
        <v>0</v>
      </c>
      <c r="AA306" s="48">
        <v>0</v>
      </c>
      <c r="AB306" s="48">
        <v>0</v>
      </c>
      <c r="AC306" s="48">
        <v>0</v>
      </c>
      <c r="AD306" s="48">
        <v>0</v>
      </c>
      <c r="AE306" s="48">
        <v>0</v>
      </c>
      <c r="AF306" s="48">
        <v>0</v>
      </c>
      <c r="AG306" s="48">
        <v>0</v>
      </c>
      <c r="AH306" s="45" t="s">
        <v>759</v>
      </c>
    </row>
    <row r="307" spans="1:34" x14ac:dyDescent="0.25">
      <c r="A307" s="1">
        <v>303</v>
      </c>
      <c r="B307" s="32">
        <v>29319897</v>
      </c>
      <c r="C307" s="32" t="s">
        <v>383</v>
      </c>
      <c r="D307" s="32"/>
      <c r="E307" s="44">
        <v>1600</v>
      </c>
      <c r="F307" s="44">
        <v>2000</v>
      </c>
      <c r="G307" s="44">
        <v>2100</v>
      </c>
      <c r="H307" s="44">
        <v>2000</v>
      </c>
      <c r="I307" s="32"/>
      <c r="J307" s="48">
        <v>0</v>
      </c>
      <c r="K307" s="48">
        <v>1</v>
      </c>
      <c r="L307" s="48">
        <v>0</v>
      </c>
      <c r="M307" s="48">
        <v>0</v>
      </c>
      <c r="N307" s="48">
        <v>0</v>
      </c>
      <c r="O307" s="48">
        <v>0</v>
      </c>
      <c r="P307" s="48">
        <v>0</v>
      </c>
      <c r="Q307" s="48">
        <v>0</v>
      </c>
      <c r="R307" s="48">
        <v>0</v>
      </c>
      <c r="S307" s="48">
        <v>0</v>
      </c>
      <c r="T307" s="48">
        <v>0</v>
      </c>
      <c r="U307" s="48">
        <v>0</v>
      </c>
      <c r="V307" s="48">
        <v>0</v>
      </c>
      <c r="W307" s="48">
        <v>0</v>
      </c>
      <c r="X307" s="48">
        <v>0</v>
      </c>
      <c r="Y307" s="48">
        <v>0</v>
      </c>
      <c r="Z307" s="48">
        <v>0</v>
      </c>
      <c r="AA307" s="48">
        <v>0</v>
      </c>
      <c r="AB307" s="48">
        <v>0</v>
      </c>
      <c r="AC307" s="48">
        <v>0</v>
      </c>
      <c r="AD307" s="48">
        <v>0</v>
      </c>
      <c r="AE307" s="48">
        <v>0</v>
      </c>
      <c r="AF307" s="48">
        <v>0</v>
      </c>
      <c r="AG307" s="48">
        <v>0</v>
      </c>
      <c r="AH307" s="45" t="s">
        <v>759</v>
      </c>
    </row>
    <row r="308" spans="1:34" x14ac:dyDescent="0.25">
      <c r="A308" s="1">
        <v>304</v>
      </c>
      <c r="B308" s="37">
        <v>6092969</v>
      </c>
      <c r="C308" s="37" t="s">
        <v>384</v>
      </c>
      <c r="D308" s="37"/>
      <c r="E308" s="43">
        <v>1800</v>
      </c>
      <c r="F308" s="43">
        <v>2000</v>
      </c>
      <c r="G308" s="43">
        <v>1900</v>
      </c>
      <c r="H308" s="43">
        <v>2000</v>
      </c>
      <c r="I308" s="37"/>
      <c r="J308" s="48">
        <v>0</v>
      </c>
      <c r="K308" s="48">
        <v>5.0000000000000044E-2</v>
      </c>
      <c r="L308" s="48">
        <v>0</v>
      </c>
      <c r="M308" s="48">
        <v>0.75</v>
      </c>
      <c r="N308" s="48">
        <v>0</v>
      </c>
      <c r="O308" s="48">
        <v>0</v>
      </c>
      <c r="P308" s="48">
        <v>0</v>
      </c>
      <c r="Q308" s="48">
        <v>0.1</v>
      </c>
      <c r="R308" s="48">
        <v>0</v>
      </c>
      <c r="S308" s="48">
        <v>0</v>
      </c>
      <c r="T308" s="48">
        <v>0</v>
      </c>
      <c r="U308" s="48">
        <v>0.1</v>
      </c>
      <c r="V308" s="48">
        <v>0</v>
      </c>
      <c r="W308" s="48">
        <v>0</v>
      </c>
      <c r="X308" s="48">
        <v>0</v>
      </c>
      <c r="Y308" s="48">
        <v>0</v>
      </c>
      <c r="Z308" s="48">
        <v>0</v>
      </c>
      <c r="AA308" s="48">
        <v>0</v>
      </c>
      <c r="AB308" s="48">
        <v>0</v>
      </c>
      <c r="AC308" s="48">
        <v>0</v>
      </c>
      <c r="AD308" s="48">
        <v>0</v>
      </c>
      <c r="AE308" s="48">
        <v>0</v>
      </c>
      <c r="AF308" s="48">
        <v>0</v>
      </c>
      <c r="AG308" s="48">
        <v>0</v>
      </c>
      <c r="AH308" s="45" t="s">
        <v>759</v>
      </c>
    </row>
    <row r="309" spans="1:34" x14ac:dyDescent="0.25">
      <c r="A309" s="1">
        <v>305</v>
      </c>
      <c r="B309" s="32">
        <v>28084021</v>
      </c>
      <c r="C309" s="32" t="s">
        <v>385</v>
      </c>
      <c r="D309" s="32"/>
      <c r="E309" s="44">
        <v>1900</v>
      </c>
      <c r="F309" s="44">
        <v>1800</v>
      </c>
      <c r="G309" s="44">
        <v>1800</v>
      </c>
      <c r="H309" s="44">
        <v>1800</v>
      </c>
      <c r="I309" s="32"/>
      <c r="J309" s="48">
        <v>0</v>
      </c>
      <c r="K309" s="48">
        <v>1</v>
      </c>
      <c r="L309" s="48">
        <v>0</v>
      </c>
      <c r="M309" s="48">
        <v>0</v>
      </c>
      <c r="N309" s="48">
        <v>0</v>
      </c>
      <c r="O309" s="48">
        <v>0</v>
      </c>
      <c r="P309" s="48">
        <v>0</v>
      </c>
      <c r="Q309" s="48">
        <v>0</v>
      </c>
      <c r="R309" s="48">
        <v>0</v>
      </c>
      <c r="S309" s="48">
        <v>0</v>
      </c>
      <c r="T309" s="48">
        <v>0</v>
      </c>
      <c r="U309" s="48">
        <v>0</v>
      </c>
      <c r="V309" s="48">
        <v>0</v>
      </c>
      <c r="W309" s="48">
        <v>0</v>
      </c>
      <c r="X309" s="48">
        <v>0</v>
      </c>
      <c r="Y309" s="48">
        <v>0</v>
      </c>
      <c r="Z309" s="48">
        <v>0</v>
      </c>
      <c r="AA309" s="48">
        <v>0</v>
      </c>
      <c r="AB309" s="48">
        <v>0</v>
      </c>
      <c r="AC309" s="48">
        <v>0</v>
      </c>
      <c r="AD309" s="48">
        <v>0</v>
      </c>
      <c r="AE309" s="48">
        <v>0</v>
      </c>
      <c r="AF309" s="48">
        <v>0</v>
      </c>
      <c r="AG309" s="48">
        <v>0</v>
      </c>
      <c r="AH309" s="45" t="s">
        <v>759</v>
      </c>
    </row>
    <row r="310" spans="1:34" x14ac:dyDescent="0.25">
      <c r="A310" s="1">
        <v>306</v>
      </c>
      <c r="B310" s="37">
        <v>27504824</v>
      </c>
      <c r="C310" s="37" t="s">
        <v>386</v>
      </c>
      <c r="D310" s="37"/>
      <c r="E310" s="43">
        <v>1800</v>
      </c>
      <c r="F310" s="43">
        <v>1750</v>
      </c>
      <c r="G310" s="43">
        <v>1900</v>
      </c>
      <c r="H310" s="43">
        <v>1750</v>
      </c>
      <c r="I310" s="37"/>
      <c r="J310" s="48">
        <v>0.8</v>
      </c>
      <c r="K310" s="48">
        <v>0</v>
      </c>
      <c r="L310" s="48">
        <v>0</v>
      </c>
      <c r="M310" s="48">
        <v>0</v>
      </c>
      <c r="N310" s="48">
        <v>0.08</v>
      </c>
      <c r="O310" s="48">
        <v>0</v>
      </c>
      <c r="P310" s="48">
        <v>0</v>
      </c>
      <c r="Q310" s="48">
        <v>0</v>
      </c>
      <c r="R310" s="48">
        <v>0.1</v>
      </c>
      <c r="S310" s="48">
        <v>0</v>
      </c>
      <c r="T310" s="48">
        <v>0</v>
      </c>
      <c r="U310" s="48">
        <v>0</v>
      </c>
      <c r="V310" s="48">
        <v>0</v>
      </c>
      <c r="W310" s="48">
        <v>0</v>
      </c>
      <c r="X310" s="48">
        <v>0</v>
      </c>
      <c r="Y310" s="48">
        <v>0</v>
      </c>
      <c r="Z310" s="48">
        <v>0.02</v>
      </c>
      <c r="AA310" s="48">
        <v>0</v>
      </c>
      <c r="AB310" s="48">
        <v>0</v>
      </c>
      <c r="AC310" s="48">
        <v>0</v>
      </c>
      <c r="AD310" s="48">
        <v>0</v>
      </c>
      <c r="AE310" s="48">
        <v>0</v>
      </c>
      <c r="AF310" s="48">
        <v>0</v>
      </c>
      <c r="AG310" s="48">
        <v>0</v>
      </c>
      <c r="AH310" s="45" t="s">
        <v>759</v>
      </c>
    </row>
    <row r="311" spans="1:34" x14ac:dyDescent="0.25">
      <c r="A311" s="1">
        <v>307</v>
      </c>
      <c r="B311" s="32">
        <v>8137439</v>
      </c>
      <c r="C311" s="32" t="s">
        <v>387</v>
      </c>
      <c r="D311" s="32"/>
      <c r="E311" s="44">
        <v>1800</v>
      </c>
      <c r="F311" s="44">
        <v>1800</v>
      </c>
      <c r="G311" s="44">
        <v>1800</v>
      </c>
      <c r="H311" s="44">
        <v>1800</v>
      </c>
      <c r="I311" s="32"/>
      <c r="J311" s="48">
        <v>0</v>
      </c>
      <c r="K311" s="48">
        <v>0</v>
      </c>
      <c r="L311" s="48">
        <v>0</v>
      </c>
      <c r="M311" s="48">
        <v>1</v>
      </c>
      <c r="N311" s="48">
        <v>0</v>
      </c>
      <c r="O311" s="48">
        <v>0</v>
      </c>
      <c r="P311" s="48">
        <v>0</v>
      </c>
      <c r="Q311" s="48">
        <v>0</v>
      </c>
      <c r="R311" s="48">
        <v>0</v>
      </c>
      <c r="S311" s="48">
        <v>0</v>
      </c>
      <c r="T311" s="48">
        <v>0</v>
      </c>
      <c r="U311" s="48">
        <v>0</v>
      </c>
      <c r="V311" s="48">
        <v>0</v>
      </c>
      <c r="W311" s="48">
        <v>0</v>
      </c>
      <c r="X311" s="48">
        <v>0</v>
      </c>
      <c r="Y311" s="48">
        <v>0</v>
      </c>
      <c r="Z311" s="48">
        <v>0</v>
      </c>
      <c r="AA311" s="48">
        <v>0</v>
      </c>
      <c r="AB311" s="48">
        <v>0</v>
      </c>
      <c r="AC311" s="48">
        <v>0</v>
      </c>
      <c r="AD311" s="48">
        <v>0</v>
      </c>
      <c r="AE311" s="48">
        <v>0</v>
      </c>
      <c r="AF311" s="48">
        <v>0</v>
      </c>
      <c r="AG311" s="48">
        <v>0</v>
      </c>
      <c r="AH311" s="45" t="s">
        <v>759</v>
      </c>
    </row>
    <row r="312" spans="1:34" x14ac:dyDescent="0.25">
      <c r="A312" s="1">
        <v>308</v>
      </c>
      <c r="B312" s="37">
        <v>13728539</v>
      </c>
      <c r="C312" s="37" t="s">
        <v>388</v>
      </c>
      <c r="D312" s="37"/>
      <c r="E312" s="43">
        <v>1750</v>
      </c>
      <c r="F312" s="43">
        <v>1820</v>
      </c>
      <c r="G312" s="43">
        <v>1800</v>
      </c>
      <c r="H312" s="43">
        <v>1900</v>
      </c>
      <c r="I312" s="37"/>
      <c r="J312" s="48">
        <v>0.1</v>
      </c>
      <c r="K312" s="48">
        <v>0.8</v>
      </c>
      <c r="L312" s="48">
        <v>0</v>
      </c>
      <c r="M312" s="48">
        <v>0</v>
      </c>
      <c r="N312" s="48">
        <v>0</v>
      </c>
      <c r="O312" s="48">
        <v>0.05</v>
      </c>
      <c r="P312" s="48">
        <v>0</v>
      </c>
      <c r="Q312" s="48">
        <v>0</v>
      </c>
      <c r="R312" s="48">
        <v>0</v>
      </c>
      <c r="S312" s="48">
        <v>0.05</v>
      </c>
      <c r="T312" s="48">
        <v>0</v>
      </c>
      <c r="U312" s="48">
        <v>0</v>
      </c>
      <c r="V312" s="48">
        <v>0</v>
      </c>
      <c r="W312" s="48">
        <v>0</v>
      </c>
      <c r="X312" s="48">
        <v>0</v>
      </c>
      <c r="Y312" s="48">
        <v>0</v>
      </c>
      <c r="Z312" s="48">
        <v>0</v>
      </c>
      <c r="AA312" s="48">
        <v>0</v>
      </c>
      <c r="AB312" s="48">
        <v>0</v>
      </c>
      <c r="AC312" s="48">
        <v>0</v>
      </c>
      <c r="AD312" s="48">
        <v>0</v>
      </c>
      <c r="AE312" s="48">
        <v>0</v>
      </c>
      <c r="AF312" s="48">
        <v>0</v>
      </c>
      <c r="AG312" s="48">
        <v>0</v>
      </c>
      <c r="AH312" s="45" t="s">
        <v>759</v>
      </c>
    </row>
    <row r="313" spans="1:34" x14ac:dyDescent="0.25">
      <c r="A313" s="1">
        <v>309</v>
      </c>
      <c r="B313" s="32">
        <v>62151827</v>
      </c>
      <c r="C313" s="32" t="s">
        <v>389</v>
      </c>
      <c r="D313" s="32"/>
      <c r="E313" s="44">
        <v>1700</v>
      </c>
      <c r="F313" s="44">
        <v>1800</v>
      </c>
      <c r="G313" s="44">
        <v>1800</v>
      </c>
      <c r="H313" s="44">
        <v>1500</v>
      </c>
      <c r="I313" s="32"/>
      <c r="J313" s="48">
        <v>0.3</v>
      </c>
      <c r="K313" s="48">
        <v>0.5</v>
      </c>
      <c r="L313" s="48">
        <v>0</v>
      </c>
      <c r="M313" s="48">
        <v>0</v>
      </c>
      <c r="N313" s="48">
        <v>0.01</v>
      </c>
      <c r="O313" s="48">
        <v>0.04</v>
      </c>
      <c r="P313" s="48">
        <v>0</v>
      </c>
      <c r="Q313" s="48">
        <v>0</v>
      </c>
      <c r="R313" s="48">
        <v>0.01</v>
      </c>
      <c r="S313" s="48">
        <v>0.04</v>
      </c>
      <c r="T313" s="48">
        <v>0</v>
      </c>
      <c r="U313" s="48">
        <v>0</v>
      </c>
      <c r="V313" s="48">
        <v>0</v>
      </c>
      <c r="W313" s="48">
        <v>0</v>
      </c>
      <c r="X313" s="48">
        <v>0</v>
      </c>
      <c r="Y313" s="48">
        <v>0</v>
      </c>
      <c r="Z313" s="48">
        <v>0</v>
      </c>
      <c r="AA313" s="48">
        <v>0</v>
      </c>
      <c r="AB313" s="48">
        <v>0</v>
      </c>
      <c r="AC313" s="48">
        <v>0</v>
      </c>
      <c r="AD313" s="48">
        <v>0</v>
      </c>
      <c r="AE313" s="48">
        <v>0</v>
      </c>
      <c r="AF313" s="48">
        <v>0.1</v>
      </c>
      <c r="AG313" s="48">
        <v>0</v>
      </c>
      <c r="AH313" s="45" t="s">
        <v>759</v>
      </c>
    </row>
    <row r="314" spans="1:34" x14ac:dyDescent="0.25">
      <c r="A314" s="1">
        <v>310</v>
      </c>
      <c r="B314" s="37">
        <v>27781798</v>
      </c>
      <c r="C314" s="37" t="s">
        <v>390</v>
      </c>
      <c r="D314" s="37"/>
      <c r="E314" s="43">
        <v>900</v>
      </c>
      <c r="F314" s="43">
        <v>1400</v>
      </c>
      <c r="G314" s="43">
        <v>2800</v>
      </c>
      <c r="H314" s="43">
        <v>2000</v>
      </c>
      <c r="I314" s="37"/>
      <c r="J314" s="48">
        <v>0.5</v>
      </c>
      <c r="K314" s="48">
        <v>0.36</v>
      </c>
      <c r="L314" s="48">
        <v>0.1</v>
      </c>
      <c r="M314" s="48">
        <v>0</v>
      </c>
      <c r="N314" s="48">
        <v>0.01</v>
      </c>
      <c r="O314" s="48">
        <v>0</v>
      </c>
      <c r="P314" s="48">
        <v>0</v>
      </c>
      <c r="Q314" s="48">
        <v>0</v>
      </c>
      <c r="R314" s="48">
        <v>0.01</v>
      </c>
      <c r="S314" s="48">
        <v>0</v>
      </c>
      <c r="T314" s="48">
        <v>0</v>
      </c>
      <c r="U314" s="48">
        <v>0</v>
      </c>
      <c r="V314" s="48">
        <v>0.01</v>
      </c>
      <c r="W314" s="48">
        <v>0</v>
      </c>
      <c r="X314" s="48">
        <v>0</v>
      </c>
      <c r="Y314" s="48">
        <v>0</v>
      </c>
      <c r="Z314" s="48">
        <v>0.01</v>
      </c>
      <c r="AA314" s="48">
        <v>0</v>
      </c>
      <c r="AB314" s="48">
        <v>0</v>
      </c>
      <c r="AC314" s="48">
        <v>0</v>
      </c>
      <c r="AD314" s="48">
        <v>0</v>
      </c>
      <c r="AE314" s="48">
        <v>0</v>
      </c>
      <c r="AF314" s="48">
        <v>0</v>
      </c>
      <c r="AG314" s="48">
        <v>0</v>
      </c>
      <c r="AH314" s="45" t="s">
        <v>759</v>
      </c>
    </row>
    <row r="315" spans="1:34" x14ac:dyDescent="0.25">
      <c r="A315" s="1">
        <v>311</v>
      </c>
      <c r="B315" s="32">
        <v>27824527</v>
      </c>
      <c r="C315" s="32" t="s">
        <v>391</v>
      </c>
      <c r="D315" s="32" t="s">
        <v>392</v>
      </c>
      <c r="E315" s="44">
        <v>900</v>
      </c>
      <c r="F315" s="44">
        <v>1400</v>
      </c>
      <c r="G315" s="44">
        <v>2800</v>
      </c>
      <c r="H315" s="44">
        <v>2000</v>
      </c>
      <c r="I315" s="32"/>
      <c r="J315" s="48">
        <v>0.1</v>
      </c>
      <c r="K315" s="48">
        <v>0.6</v>
      </c>
      <c r="L315" s="48">
        <v>0.05</v>
      </c>
      <c r="M315" s="48">
        <v>0.05</v>
      </c>
      <c r="N315" s="48">
        <v>0</v>
      </c>
      <c r="O315" s="48">
        <v>0</v>
      </c>
      <c r="P315" s="48">
        <v>0</v>
      </c>
      <c r="Q315" s="48">
        <v>0</v>
      </c>
      <c r="R315" s="48">
        <v>0</v>
      </c>
      <c r="S315" s="48">
        <v>0</v>
      </c>
      <c r="T315" s="48">
        <v>0</v>
      </c>
      <c r="U315" s="48">
        <v>0</v>
      </c>
      <c r="V315" s="48">
        <v>0</v>
      </c>
      <c r="W315" s="48">
        <v>0</v>
      </c>
      <c r="X315" s="48">
        <v>0.1</v>
      </c>
      <c r="Y315" s="48">
        <v>0</v>
      </c>
      <c r="Z315" s="48">
        <v>0</v>
      </c>
      <c r="AA315" s="48">
        <v>0</v>
      </c>
      <c r="AB315" s="48">
        <v>0</v>
      </c>
      <c r="AC315" s="48">
        <v>0</v>
      </c>
      <c r="AD315" s="48">
        <v>0</v>
      </c>
      <c r="AE315" s="48">
        <v>0</v>
      </c>
      <c r="AF315" s="48">
        <v>0.1</v>
      </c>
      <c r="AG315" s="48">
        <v>0</v>
      </c>
      <c r="AH315" s="45" t="s">
        <v>759</v>
      </c>
    </row>
    <row r="316" spans="1:34" x14ac:dyDescent="0.25">
      <c r="A316" s="1">
        <v>312</v>
      </c>
      <c r="B316" s="37">
        <v>64515125</v>
      </c>
      <c r="C316" s="37" t="s">
        <v>393</v>
      </c>
      <c r="D316" s="37"/>
      <c r="E316" s="43">
        <v>1800</v>
      </c>
      <c r="F316" s="43">
        <v>1800</v>
      </c>
      <c r="G316" s="43">
        <v>1500</v>
      </c>
      <c r="H316" s="43">
        <v>1200</v>
      </c>
      <c r="I316" s="37"/>
      <c r="J316" s="48">
        <v>0.2</v>
      </c>
      <c r="K316" s="48">
        <v>0.60000000000000009</v>
      </c>
      <c r="L316" s="48">
        <v>0</v>
      </c>
      <c r="M316" s="48">
        <v>0</v>
      </c>
      <c r="N316" s="48">
        <v>0.05</v>
      </c>
      <c r="O316" s="48">
        <v>0.1</v>
      </c>
      <c r="P316" s="48">
        <v>0</v>
      </c>
      <c r="Q316" s="48">
        <v>0</v>
      </c>
      <c r="R316" s="48">
        <v>0.01</v>
      </c>
      <c r="S316" s="48">
        <v>0.04</v>
      </c>
      <c r="T316" s="48">
        <v>0</v>
      </c>
      <c r="U316" s="48">
        <v>0</v>
      </c>
      <c r="V316" s="48">
        <v>0</v>
      </c>
      <c r="W316" s="48">
        <v>0</v>
      </c>
      <c r="X316" s="48">
        <v>0</v>
      </c>
      <c r="Y316" s="48">
        <v>0</v>
      </c>
      <c r="Z316" s="48">
        <v>0</v>
      </c>
      <c r="AA316" s="48">
        <v>0</v>
      </c>
      <c r="AB316" s="48">
        <v>0</v>
      </c>
      <c r="AC316" s="48">
        <v>0</v>
      </c>
      <c r="AD316" s="48">
        <v>0</v>
      </c>
      <c r="AE316" s="48">
        <v>0</v>
      </c>
      <c r="AF316" s="48">
        <v>0</v>
      </c>
      <c r="AG316" s="48">
        <v>0</v>
      </c>
      <c r="AH316" s="45" t="s">
        <v>759</v>
      </c>
    </row>
    <row r="317" spans="1:34" x14ac:dyDescent="0.25">
      <c r="A317" s="1">
        <v>313</v>
      </c>
      <c r="B317" s="32">
        <v>63892596</v>
      </c>
      <c r="C317" s="32" t="s">
        <v>394</v>
      </c>
      <c r="D317" s="32"/>
      <c r="E317" s="44">
        <v>2000</v>
      </c>
      <c r="F317" s="44">
        <v>1500</v>
      </c>
      <c r="G317" s="44">
        <v>1500</v>
      </c>
      <c r="H317" s="44">
        <v>1800</v>
      </c>
      <c r="I317" s="32"/>
      <c r="J317" s="48">
        <v>0.5</v>
      </c>
      <c r="K317" s="48">
        <v>0.5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0</v>
      </c>
      <c r="R317" s="48">
        <v>0</v>
      </c>
      <c r="S317" s="48">
        <v>0</v>
      </c>
      <c r="T317" s="48">
        <v>0</v>
      </c>
      <c r="U317" s="48">
        <v>0</v>
      </c>
      <c r="V317" s="48">
        <v>0</v>
      </c>
      <c r="W317" s="48">
        <v>0</v>
      </c>
      <c r="X317" s="48">
        <v>0</v>
      </c>
      <c r="Y317" s="48">
        <v>0</v>
      </c>
      <c r="Z317" s="48">
        <v>0</v>
      </c>
      <c r="AA317" s="48">
        <v>0</v>
      </c>
      <c r="AB317" s="48">
        <v>0</v>
      </c>
      <c r="AC317" s="48">
        <v>0</v>
      </c>
      <c r="AD317" s="48">
        <v>0</v>
      </c>
      <c r="AE317" s="48">
        <v>0</v>
      </c>
      <c r="AF317" s="48">
        <v>0</v>
      </c>
      <c r="AG317" s="48">
        <v>0</v>
      </c>
      <c r="AH317" s="45" t="s">
        <v>759</v>
      </c>
    </row>
    <row r="318" spans="1:34" x14ac:dyDescent="0.25">
      <c r="A318" s="1">
        <v>314</v>
      </c>
      <c r="B318" s="37">
        <v>65207459</v>
      </c>
      <c r="C318" s="37" t="s">
        <v>395</v>
      </c>
      <c r="D318" s="37"/>
      <c r="E318" s="43">
        <v>1500</v>
      </c>
      <c r="F318" s="43">
        <v>1700</v>
      </c>
      <c r="G318" s="43">
        <v>1800</v>
      </c>
      <c r="H318" s="43">
        <v>1900</v>
      </c>
      <c r="I318" s="37"/>
      <c r="J318" s="48">
        <v>0.7</v>
      </c>
      <c r="K318" s="48">
        <v>2.0000000000000018E-2</v>
      </c>
      <c r="L318" s="48">
        <v>0</v>
      </c>
      <c r="M318" s="48">
        <v>0</v>
      </c>
      <c r="N318" s="48">
        <v>0.1</v>
      </c>
      <c r="O318" s="48">
        <v>0</v>
      </c>
      <c r="P318" s="48">
        <v>0</v>
      </c>
      <c r="Q318" s="48">
        <v>0</v>
      </c>
      <c r="R318" s="48">
        <v>0.1</v>
      </c>
      <c r="S318" s="48">
        <v>0</v>
      </c>
      <c r="T318" s="48">
        <v>0</v>
      </c>
      <c r="U318" s="48">
        <v>0</v>
      </c>
      <c r="V318" s="48">
        <v>0.01</v>
      </c>
      <c r="W318" s="48">
        <v>0</v>
      </c>
      <c r="X318" s="48">
        <v>0</v>
      </c>
      <c r="Y318" s="48">
        <v>0</v>
      </c>
      <c r="Z318" s="48">
        <v>0.04</v>
      </c>
      <c r="AA318" s="48">
        <v>0</v>
      </c>
      <c r="AB318" s="48">
        <v>0</v>
      </c>
      <c r="AC318" s="48">
        <v>0</v>
      </c>
      <c r="AD318" s="48">
        <v>0.03</v>
      </c>
      <c r="AE318" s="48">
        <v>0</v>
      </c>
      <c r="AF318" s="48">
        <v>0</v>
      </c>
      <c r="AG318" s="48">
        <v>0</v>
      </c>
      <c r="AH318" s="45" t="s">
        <v>759</v>
      </c>
    </row>
    <row r="319" spans="1:34" x14ac:dyDescent="0.25">
      <c r="A319" s="1">
        <v>315</v>
      </c>
      <c r="B319" s="32">
        <v>75365430</v>
      </c>
      <c r="C319" s="32" t="s">
        <v>396</v>
      </c>
      <c r="D319" s="32"/>
      <c r="E319" s="44">
        <v>2000</v>
      </c>
      <c r="F319" s="44">
        <v>1500</v>
      </c>
      <c r="G319" s="44">
        <v>1500</v>
      </c>
      <c r="H319" s="44">
        <v>1700</v>
      </c>
      <c r="I319" s="32"/>
      <c r="J319" s="48">
        <v>0</v>
      </c>
      <c r="K319" s="48">
        <v>1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48">
        <v>0</v>
      </c>
      <c r="X319" s="48">
        <v>0</v>
      </c>
      <c r="Y319" s="48">
        <v>0</v>
      </c>
      <c r="Z319" s="48">
        <v>0</v>
      </c>
      <c r="AA319" s="48">
        <v>0</v>
      </c>
      <c r="AB319" s="48">
        <v>0</v>
      </c>
      <c r="AC319" s="48">
        <v>0</v>
      </c>
      <c r="AD319" s="48">
        <v>0</v>
      </c>
      <c r="AE319" s="48">
        <v>0</v>
      </c>
      <c r="AF319" s="48">
        <v>0</v>
      </c>
      <c r="AG319" s="48">
        <v>0</v>
      </c>
      <c r="AH319" s="45" t="s">
        <v>759</v>
      </c>
    </row>
    <row r="320" spans="1:34" x14ac:dyDescent="0.25">
      <c r="A320" s="1">
        <v>316</v>
      </c>
      <c r="B320" s="37">
        <v>12703338</v>
      </c>
      <c r="C320" s="37" t="s">
        <v>397</v>
      </c>
      <c r="D320" s="37"/>
      <c r="E320" s="43">
        <v>1600</v>
      </c>
      <c r="F320" s="43">
        <v>1700</v>
      </c>
      <c r="G320" s="43">
        <v>1650</v>
      </c>
      <c r="H320" s="43">
        <v>1680</v>
      </c>
      <c r="I320" s="37"/>
      <c r="J320" s="48">
        <v>0.1</v>
      </c>
      <c r="K320" s="48">
        <v>0.29999999999999993</v>
      </c>
      <c r="L320" s="48">
        <v>0.1</v>
      </c>
      <c r="M320" s="48">
        <v>0</v>
      </c>
      <c r="N320" s="48">
        <v>0.05</v>
      </c>
      <c r="O320" s="48">
        <v>0.1</v>
      </c>
      <c r="P320" s="48">
        <v>0.05</v>
      </c>
      <c r="Q320" s="48">
        <v>0</v>
      </c>
      <c r="R320" s="48">
        <v>0.1</v>
      </c>
      <c r="S320" s="48">
        <v>0.1</v>
      </c>
      <c r="T320" s="48">
        <v>0.05</v>
      </c>
      <c r="U320" s="48">
        <v>0</v>
      </c>
      <c r="V320" s="48">
        <v>0</v>
      </c>
      <c r="W320" s="48">
        <v>0.01</v>
      </c>
      <c r="X320" s="48">
        <v>0.01</v>
      </c>
      <c r="Y320" s="48">
        <v>0</v>
      </c>
      <c r="Z320" s="48">
        <v>0</v>
      </c>
      <c r="AA320" s="48">
        <v>0.02</v>
      </c>
      <c r="AB320" s="48">
        <v>0.01</v>
      </c>
      <c r="AC320" s="48">
        <v>0</v>
      </c>
      <c r="AD320" s="48">
        <v>0</v>
      </c>
      <c r="AE320" s="48">
        <v>0</v>
      </c>
      <c r="AF320" s="48">
        <v>0</v>
      </c>
      <c r="AG320" s="48">
        <v>0</v>
      </c>
      <c r="AH320" s="45" t="s">
        <v>759</v>
      </c>
    </row>
    <row r="321" spans="1:34" x14ac:dyDescent="0.25">
      <c r="A321" s="1">
        <v>317</v>
      </c>
      <c r="B321" s="32">
        <v>27844536</v>
      </c>
      <c r="C321" s="32" t="s">
        <v>398</v>
      </c>
      <c r="D321" s="32"/>
      <c r="E321" s="44">
        <v>1700</v>
      </c>
      <c r="F321" s="44">
        <v>1600</v>
      </c>
      <c r="G321" s="44">
        <v>1500</v>
      </c>
      <c r="H321" s="44">
        <v>1500</v>
      </c>
      <c r="I321" s="32"/>
      <c r="J321" s="48">
        <v>0</v>
      </c>
      <c r="K321" s="48">
        <v>0.5</v>
      </c>
      <c r="L321" s="48">
        <v>0</v>
      </c>
      <c r="M321" s="48">
        <v>0</v>
      </c>
      <c r="N321" s="48">
        <v>0</v>
      </c>
      <c r="O321" s="48">
        <v>0.1</v>
      </c>
      <c r="P321" s="48">
        <v>0</v>
      </c>
      <c r="Q321" s="48">
        <v>0</v>
      </c>
      <c r="R321" s="48">
        <v>0</v>
      </c>
      <c r="S321" s="48">
        <v>0.1</v>
      </c>
      <c r="T321" s="48">
        <v>0</v>
      </c>
      <c r="U321" s="48">
        <v>0</v>
      </c>
      <c r="V321" s="48">
        <v>0</v>
      </c>
      <c r="W321" s="48">
        <v>0.05</v>
      </c>
      <c r="X321" s="48">
        <v>0</v>
      </c>
      <c r="Y321" s="48">
        <v>0</v>
      </c>
      <c r="Z321" s="48">
        <v>0</v>
      </c>
      <c r="AA321" s="48">
        <v>0.2</v>
      </c>
      <c r="AB321" s="48">
        <v>0</v>
      </c>
      <c r="AC321" s="48">
        <v>0</v>
      </c>
      <c r="AD321" s="48">
        <v>0</v>
      </c>
      <c r="AE321" s="48">
        <v>0.05</v>
      </c>
      <c r="AF321" s="48">
        <v>0</v>
      </c>
      <c r="AG321" s="48">
        <v>0</v>
      </c>
      <c r="AH321" s="45" t="s">
        <v>759</v>
      </c>
    </row>
    <row r="322" spans="1:34" x14ac:dyDescent="0.25">
      <c r="A322" s="1">
        <v>318</v>
      </c>
      <c r="B322" s="37">
        <v>28566491</v>
      </c>
      <c r="C322" s="37" t="s">
        <v>399</v>
      </c>
      <c r="D322" s="37"/>
      <c r="E322" s="43">
        <v>1500</v>
      </c>
      <c r="F322" s="43">
        <v>1700</v>
      </c>
      <c r="G322" s="43">
        <v>1563</v>
      </c>
      <c r="H322" s="43">
        <v>1400</v>
      </c>
      <c r="I322" s="37"/>
      <c r="J322" s="48">
        <v>0</v>
      </c>
      <c r="K322" s="48">
        <v>0.7</v>
      </c>
      <c r="L322" s="48">
        <v>0</v>
      </c>
      <c r="M322" s="48">
        <v>0.3</v>
      </c>
      <c r="N322" s="48">
        <v>0</v>
      </c>
      <c r="O322" s="48">
        <v>0</v>
      </c>
      <c r="P322" s="48">
        <v>0</v>
      </c>
      <c r="Q322" s="48">
        <v>0</v>
      </c>
      <c r="R322" s="48">
        <v>0</v>
      </c>
      <c r="S322" s="48">
        <v>0</v>
      </c>
      <c r="T322" s="48">
        <v>0</v>
      </c>
      <c r="U322" s="48">
        <v>0</v>
      </c>
      <c r="V322" s="48">
        <v>0</v>
      </c>
      <c r="W322" s="48">
        <v>0</v>
      </c>
      <c r="X322" s="48">
        <v>0</v>
      </c>
      <c r="Y322" s="48">
        <v>0</v>
      </c>
      <c r="Z322" s="48">
        <v>0</v>
      </c>
      <c r="AA322" s="48">
        <v>0</v>
      </c>
      <c r="AB322" s="48">
        <v>0</v>
      </c>
      <c r="AC322" s="48">
        <v>0</v>
      </c>
      <c r="AD322" s="48">
        <v>0</v>
      </c>
      <c r="AE322" s="48">
        <v>0</v>
      </c>
      <c r="AF322" s="48">
        <v>0</v>
      </c>
      <c r="AG322" s="48">
        <v>0</v>
      </c>
      <c r="AH322" s="45" t="s">
        <v>759</v>
      </c>
    </row>
    <row r="323" spans="1:34" x14ac:dyDescent="0.25">
      <c r="A323" s="1">
        <v>319</v>
      </c>
      <c r="B323" s="32">
        <v>25510223</v>
      </c>
      <c r="C323" s="32" t="s">
        <v>400</v>
      </c>
      <c r="D323" s="32"/>
      <c r="E323" s="44">
        <v>1440</v>
      </c>
      <c r="F323" s="44">
        <v>1620</v>
      </c>
      <c r="G323" s="44">
        <v>1580</v>
      </c>
      <c r="H323" s="44">
        <v>1300</v>
      </c>
      <c r="I323" s="32"/>
      <c r="J323" s="48">
        <v>0</v>
      </c>
      <c r="K323" s="48">
        <v>0.8</v>
      </c>
      <c r="L323" s="48">
        <v>0</v>
      </c>
      <c r="M323" s="48">
        <v>0</v>
      </c>
      <c r="N323" s="48">
        <v>0</v>
      </c>
      <c r="O323" s="48">
        <v>0.15</v>
      </c>
      <c r="P323" s="48">
        <v>0</v>
      </c>
      <c r="Q323" s="48">
        <v>0</v>
      </c>
      <c r="R323" s="48">
        <v>0</v>
      </c>
      <c r="S323" s="48">
        <v>0.05</v>
      </c>
      <c r="T323" s="48">
        <v>0</v>
      </c>
      <c r="U323" s="48">
        <v>0</v>
      </c>
      <c r="V323" s="48">
        <v>0</v>
      </c>
      <c r="W323" s="48">
        <v>0</v>
      </c>
      <c r="X323" s="48">
        <v>0</v>
      </c>
      <c r="Y323" s="48">
        <v>0</v>
      </c>
      <c r="Z323" s="48">
        <v>0</v>
      </c>
      <c r="AA323" s="48">
        <v>0</v>
      </c>
      <c r="AB323" s="48">
        <v>0</v>
      </c>
      <c r="AC323" s="48">
        <v>0</v>
      </c>
      <c r="AD323" s="48">
        <v>0</v>
      </c>
      <c r="AE323" s="48">
        <v>0</v>
      </c>
      <c r="AF323" s="48">
        <v>0</v>
      </c>
      <c r="AG323" s="48">
        <v>0</v>
      </c>
      <c r="AH323" s="45" t="s">
        <v>759</v>
      </c>
    </row>
    <row r="324" spans="1:34" x14ac:dyDescent="0.25">
      <c r="A324" s="1">
        <v>320</v>
      </c>
      <c r="B324" s="37">
        <v>61173134</v>
      </c>
      <c r="C324" s="37" t="s">
        <v>401</v>
      </c>
      <c r="D324" s="37"/>
      <c r="E324" s="43">
        <v>1400</v>
      </c>
      <c r="F324" s="43">
        <v>1500</v>
      </c>
      <c r="G324" s="43">
        <v>1700</v>
      </c>
      <c r="H324" s="43">
        <v>1800</v>
      </c>
      <c r="I324" s="37"/>
      <c r="J324" s="48">
        <v>0</v>
      </c>
      <c r="K324" s="48">
        <v>0.9</v>
      </c>
      <c r="L324" s="48">
        <v>0</v>
      </c>
      <c r="M324" s="48">
        <v>0</v>
      </c>
      <c r="N324" s="48">
        <v>0</v>
      </c>
      <c r="O324" s="48">
        <v>0.05</v>
      </c>
      <c r="P324" s="48">
        <v>0</v>
      </c>
      <c r="Q324" s="48">
        <v>0</v>
      </c>
      <c r="R324" s="48">
        <v>0</v>
      </c>
      <c r="S324" s="48">
        <v>0.05</v>
      </c>
      <c r="T324" s="48">
        <v>0</v>
      </c>
      <c r="U324" s="48">
        <v>0</v>
      </c>
      <c r="V324" s="48">
        <v>0</v>
      </c>
      <c r="W324" s="48">
        <v>0</v>
      </c>
      <c r="X324" s="48">
        <v>0</v>
      </c>
      <c r="Y324" s="48">
        <v>0</v>
      </c>
      <c r="Z324" s="48">
        <v>0</v>
      </c>
      <c r="AA324" s="48">
        <v>0</v>
      </c>
      <c r="AB324" s="48">
        <v>0</v>
      </c>
      <c r="AC324" s="48">
        <v>0</v>
      </c>
      <c r="AD324" s="48">
        <v>0</v>
      </c>
      <c r="AE324" s="48">
        <v>0</v>
      </c>
      <c r="AF324" s="48">
        <v>0</v>
      </c>
      <c r="AG324" s="48">
        <v>0</v>
      </c>
      <c r="AH324" s="45" t="s">
        <v>759</v>
      </c>
    </row>
    <row r="325" spans="1:34" x14ac:dyDescent="0.25">
      <c r="A325" s="1">
        <v>321</v>
      </c>
      <c r="B325" s="32">
        <v>3538001</v>
      </c>
      <c r="C325" s="32" t="s">
        <v>402</v>
      </c>
      <c r="D325" s="32"/>
      <c r="E325" s="44">
        <v>1500</v>
      </c>
      <c r="F325" s="44">
        <v>1500</v>
      </c>
      <c r="G325" s="44">
        <v>1500</v>
      </c>
      <c r="H325" s="44">
        <v>1500</v>
      </c>
      <c r="I325" s="32"/>
      <c r="J325" s="48">
        <v>0</v>
      </c>
      <c r="K325" s="48">
        <v>1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0</v>
      </c>
      <c r="R325" s="48">
        <v>0</v>
      </c>
      <c r="S325" s="48">
        <v>0</v>
      </c>
      <c r="T325" s="48">
        <v>0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48">
        <v>0</v>
      </c>
      <c r="AA325" s="48">
        <v>0</v>
      </c>
      <c r="AB325" s="48">
        <v>0</v>
      </c>
      <c r="AC325" s="48">
        <v>0</v>
      </c>
      <c r="AD325" s="48">
        <v>0</v>
      </c>
      <c r="AE325" s="48">
        <v>0</v>
      </c>
      <c r="AF325" s="48">
        <v>0</v>
      </c>
      <c r="AG325" s="48">
        <v>0</v>
      </c>
      <c r="AH325" s="45" t="s">
        <v>759</v>
      </c>
    </row>
    <row r="326" spans="1:34" x14ac:dyDescent="0.25">
      <c r="A326" s="1">
        <v>322</v>
      </c>
      <c r="B326" s="37">
        <v>26301971</v>
      </c>
      <c r="C326" s="37" t="s">
        <v>403</v>
      </c>
      <c r="D326" s="37"/>
      <c r="E326" s="43">
        <v>1450</v>
      </c>
      <c r="F326" s="43">
        <v>1500</v>
      </c>
      <c r="G326" s="43">
        <v>1550</v>
      </c>
      <c r="H326" s="43">
        <v>1500</v>
      </c>
      <c r="I326" s="37"/>
      <c r="J326" s="48">
        <v>0</v>
      </c>
      <c r="K326" s="48">
        <v>1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  <c r="S326" s="48">
        <v>0</v>
      </c>
      <c r="T326" s="48">
        <v>0</v>
      </c>
      <c r="U326" s="48">
        <v>0</v>
      </c>
      <c r="V326" s="48">
        <v>0</v>
      </c>
      <c r="W326" s="48">
        <v>0</v>
      </c>
      <c r="X326" s="48">
        <v>0</v>
      </c>
      <c r="Y326" s="48">
        <v>0</v>
      </c>
      <c r="Z326" s="48">
        <v>0</v>
      </c>
      <c r="AA326" s="48">
        <v>0</v>
      </c>
      <c r="AB326" s="48">
        <v>0</v>
      </c>
      <c r="AC326" s="48">
        <v>0</v>
      </c>
      <c r="AD326" s="48">
        <v>0</v>
      </c>
      <c r="AE326" s="48">
        <v>0</v>
      </c>
      <c r="AF326" s="48">
        <v>0</v>
      </c>
      <c r="AG326" s="48">
        <v>0</v>
      </c>
      <c r="AH326" s="45" t="s">
        <v>759</v>
      </c>
    </row>
    <row r="327" spans="1:34" x14ac:dyDescent="0.25">
      <c r="A327" s="1">
        <v>323</v>
      </c>
      <c r="B327" s="32">
        <v>26861224</v>
      </c>
      <c r="C327" s="32" t="s">
        <v>404</v>
      </c>
      <c r="D327" s="32"/>
      <c r="E327" s="44">
        <v>1200</v>
      </c>
      <c r="F327" s="44">
        <v>1500</v>
      </c>
      <c r="G327" s="44">
        <v>1800</v>
      </c>
      <c r="H327" s="44">
        <v>2500</v>
      </c>
      <c r="I327" s="32"/>
      <c r="J327" s="48">
        <v>0</v>
      </c>
      <c r="K327" s="48">
        <v>0</v>
      </c>
      <c r="L327" s="48">
        <v>0.1</v>
      </c>
      <c r="M327" s="48">
        <v>0</v>
      </c>
      <c r="N327" s="48">
        <v>0</v>
      </c>
      <c r="O327" s="48">
        <v>0</v>
      </c>
      <c r="P327" s="48">
        <v>0</v>
      </c>
      <c r="Q327" s="48">
        <v>0</v>
      </c>
      <c r="R327" s="48">
        <v>0</v>
      </c>
      <c r="S327" s="48">
        <v>0</v>
      </c>
      <c r="T327" s="48">
        <v>0</v>
      </c>
      <c r="U327" s="48">
        <v>0</v>
      </c>
      <c r="V327" s="48">
        <v>0</v>
      </c>
      <c r="W327" s="48">
        <v>0</v>
      </c>
      <c r="X327" s="48">
        <v>0.5</v>
      </c>
      <c r="Y327" s="48">
        <v>0</v>
      </c>
      <c r="Z327" s="48">
        <v>0</v>
      </c>
      <c r="AA327" s="48">
        <v>0</v>
      </c>
      <c r="AB327" s="48">
        <v>0.2</v>
      </c>
      <c r="AC327" s="48">
        <v>0</v>
      </c>
      <c r="AD327" s="48">
        <v>0</v>
      </c>
      <c r="AE327" s="48">
        <v>0</v>
      </c>
      <c r="AF327" s="48">
        <v>0.2</v>
      </c>
      <c r="AG327" s="48">
        <v>0</v>
      </c>
      <c r="AH327" s="45" t="s">
        <v>759</v>
      </c>
    </row>
    <row r="328" spans="1:34" x14ac:dyDescent="0.25">
      <c r="A328" s="1">
        <v>324</v>
      </c>
      <c r="B328" s="37">
        <v>60589892</v>
      </c>
      <c r="C328" s="37" t="s">
        <v>405</v>
      </c>
      <c r="D328" s="37"/>
      <c r="E328" s="43">
        <v>1500</v>
      </c>
      <c r="F328" s="43">
        <v>1500</v>
      </c>
      <c r="G328" s="43">
        <v>1500</v>
      </c>
      <c r="H328" s="43">
        <v>1500</v>
      </c>
      <c r="I328" s="37"/>
      <c r="J328" s="48">
        <v>0.1</v>
      </c>
      <c r="K328" s="48">
        <v>0</v>
      </c>
      <c r="L328" s="48">
        <v>0.5</v>
      </c>
      <c r="M328" s="48">
        <v>0.4</v>
      </c>
      <c r="N328" s="48">
        <v>0</v>
      </c>
      <c r="O328" s="48">
        <v>0</v>
      </c>
      <c r="P328" s="48">
        <v>0</v>
      </c>
      <c r="Q328" s="48">
        <v>0</v>
      </c>
      <c r="R328" s="48">
        <v>0</v>
      </c>
      <c r="S328" s="48">
        <v>0</v>
      </c>
      <c r="T328" s="48">
        <v>0</v>
      </c>
      <c r="U328" s="48">
        <v>0</v>
      </c>
      <c r="V328" s="48">
        <v>0</v>
      </c>
      <c r="W328" s="48">
        <v>0</v>
      </c>
      <c r="X328" s="48">
        <v>0</v>
      </c>
      <c r="Y328" s="48">
        <v>0</v>
      </c>
      <c r="Z328" s="48">
        <v>0</v>
      </c>
      <c r="AA328" s="48">
        <v>0</v>
      </c>
      <c r="AB328" s="48">
        <v>0</v>
      </c>
      <c r="AC328" s="48">
        <v>0</v>
      </c>
      <c r="AD328" s="48">
        <v>0</v>
      </c>
      <c r="AE328" s="48">
        <v>0</v>
      </c>
      <c r="AF328" s="48">
        <v>0</v>
      </c>
      <c r="AG328" s="48">
        <v>0</v>
      </c>
      <c r="AH328" s="45" t="s">
        <v>759</v>
      </c>
    </row>
    <row r="329" spans="1:34" x14ac:dyDescent="0.25">
      <c r="A329" s="1">
        <v>325</v>
      </c>
      <c r="B329" s="32">
        <v>18505015</v>
      </c>
      <c r="C329" s="32" t="s">
        <v>406</v>
      </c>
      <c r="D329" s="32"/>
      <c r="E329" s="44">
        <v>1500</v>
      </c>
      <c r="F329" s="44">
        <v>1500</v>
      </c>
      <c r="G329" s="44">
        <v>1500</v>
      </c>
      <c r="H329" s="44">
        <v>1500</v>
      </c>
      <c r="I329" s="32"/>
      <c r="J329" s="48">
        <v>0</v>
      </c>
      <c r="K329" s="48">
        <v>1</v>
      </c>
      <c r="L329" s="48">
        <v>0</v>
      </c>
      <c r="M329" s="48">
        <v>0</v>
      </c>
      <c r="N329" s="48">
        <v>0</v>
      </c>
      <c r="O329" s="48">
        <v>0</v>
      </c>
      <c r="P329" s="48">
        <v>0</v>
      </c>
      <c r="Q329" s="48">
        <v>0</v>
      </c>
      <c r="R329" s="48">
        <v>0</v>
      </c>
      <c r="S329" s="48">
        <v>0</v>
      </c>
      <c r="T329" s="48">
        <v>0</v>
      </c>
      <c r="U329" s="48">
        <v>0</v>
      </c>
      <c r="V329" s="48">
        <v>0</v>
      </c>
      <c r="W329" s="48">
        <v>0</v>
      </c>
      <c r="X329" s="48">
        <v>0</v>
      </c>
      <c r="Y329" s="48">
        <v>0</v>
      </c>
      <c r="Z329" s="48">
        <v>0</v>
      </c>
      <c r="AA329" s="48">
        <v>0</v>
      </c>
      <c r="AB329" s="48">
        <v>0</v>
      </c>
      <c r="AC329" s="48">
        <v>0</v>
      </c>
      <c r="AD329" s="48">
        <v>0</v>
      </c>
      <c r="AE329" s="48">
        <v>0</v>
      </c>
      <c r="AF329" s="48">
        <v>0</v>
      </c>
      <c r="AG329" s="48">
        <v>0</v>
      </c>
      <c r="AH329" s="45" t="s">
        <v>759</v>
      </c>
    </row>
    <row r="330" spans="1:34" x14ac:dyDescent="0.25">
      <c r="A330" s="1">
        <v>326</v>
      </c>
      <c r="B330" s="37">
        <v>47987871</v>
      </c>
      <c r="C330" s="37" t="s">
        <v>407</v>
      </c>
      <c r="D330" s="37" t="s">
        <v>408</v>
      </c>
      <c r="E330" s="43">
        <v>1500</v>
      </c>
      <c r="F330" s="43">
        <v>1500</v>
      </c>
      <c r="G330" s="43">
        <v>1500</v>
      </c>
      <c r="H330" s="43">
        <v>1500</v>
      </c>
      <c r="I330" s="37"/>
      <c r="J330" s="48">
        <v>0</v>
      </c>
      <c r="K330" s="48">
        <v>0.9</v>
      </c>
      <c r="L330" s="48">
        <v>0</v>
      </c>
      <c r="M330" s="48">
        <v>0</v>
      </c>
      <c r="N330" s="48">
        <v>0</v>
      </c>
      <c r="O330" s="48">
        <v>0</v>
      </c>
      <c r="P330" s="48">
        <v>0</v>
      </c>
      <c r="Q330" s="48">
        <v>0</v>
      </c>
      <c r="R330" s="48">
        <v>0</v>
      </c>
      <c r="S330" s="48">
        <v>0.1</v>
      </c>
      <c r="T330" s="48">
        <v>0</v>
      </c>
      <c r="U330" s="48">
        <v>0</v>
      </c>
      <c r="V330" s="48">
        <v>0</v>
      </c>
      <c r="W330" s="48">
        <v>0</v>
      </c>
      <c r="X330" s="48">
        <v>0</v>
      </c>
      <c r="Y330" s="48">
        <v>0</v>
      </c>
      <c r="Z330" s="48">
        <v>0</v>
      </c>
      <c r="AA330" s="48">
        <v>0</v>
      </c>
      <c r="AB330" s="48">
        <v>0</v>
      </c>
      <c r="AC330" s="48">
        <v>0</v>
      </c>
      <c r="AD330" s="48">
        <v>0</v>
      </c>
      <c r="AE330" s="48">
        <v>0</v>
      </c>
      <c r="AF330" s="48">
        <v>0</v>
      </c>
      <c r="AG330" s="48">
        <v>0</v>
      </c>
      <c r="AH330" s="45" t="s">
        <v>759</v>
      </c>
    </row>
    <row r="331" spans="1:34" x14ac:dyDescent="0.25">
      <c r="A331" s="1">
        <v>327</v>
      </c>
      <c r="B331" s="32">
        <v>73279331</v>
      </c>
      <c r="C331" s="32" t="s">
        <v>409</v>
      </c>
      <c r="D331" s="32"/>
      <c r="E331" s="44">
        <v>1500</v>
      </c>
      <c r="F331" s="44">
        <v>1500</v>
      </c>
      <c r="G331" s="44">
        <v>1500</v>
      </c>
      <c r="H331" s="44">
        <v>1500</v>
      </c>
      <c r="I331" s="32"/>
      <c r="J331" s="48">
        <v>0</v>
      </c>
      <c r="K331" s="48">
        <v>0.7</v>
      </c>
      <c r="L331" s="48">
        <v>0</v>
      </c>
      <c r="M331" s="48">
        <v>0.3</v>
      </c>
      <c r="N331" s="48">
        <v>0</v>
      </c>
      <c r="O331" s="48">
        <v>0</v>
      </c>
      <c r="P331" s="48">
        <v>0</v>
      </c>
      <c r="Q331" s="48">
        <v>0</v>
      </c>
      <c r="R331" s="48">
        <v>0</v>
      </c>
      <c r="S331" s="48">
        <v>0</v>
      </c>
      <c r="T331" s="48">
        <v>0</v>
      </c>
      <c r="U331" s="48">
        <v>0</v>
      </c>
      <c r="V331" s="48">
        <v>0</v>
      </c>
      <c r="W331" s="48">
        <v>0</v>
      </c>
      <c r="X331" s="48">
        <v>0</v>
      </c>
      <c r="Y331" s="48">
        <v>0</v>
      </c>
      <c r="Z331" s="48">
        <v>0</v>
      </c>
      <c r="AA331" s="48">
        <v>0</v>
      </c>
      <c r="AB331" s="48">
        <v>0</v>
      </c>
      <c r="AC331" s="48">
        <v>0</v>
      </c>
      <c r="AD331" s="48">
        <v>0</v>
      </c>
      <c r="AE331" s="48">
        <v>0</v>
      </c>
      <c r="AF331" s="48">
        <v>0</v>
      </c>
      <c r="AG331" s="48">
        <v>0</v>
      </c>
      <c r="AH331" s="45" t="s">
        <v>759</v>
      </c>
    </row>
    <row r="332" spans="1:34" x14ac:dyDescent="0.25">
      <c r="A332" s="1">
        <v>328</v>
      </c>
      <c r="B332" s="37">
        <v>7354151</v>
      </c>
      <c r="C332" s="37" t="s">
        <v>410</v>
      </c>
      <c r="D332" s="37"/>
      <c r="E332" s="43">
        <v>700</v>
      </c>
      <c r="F332" s="43">
        <v>1200</v>
      </c>
      <c r="G332" s="43">
        <v>2500</v>
      </c>
      <c r="H332" s="43">
        <v>4000</v>
      </c>
      <c r="I332" s="37"/>
      <c r="J332" s="48">
        <v>0.05</v>
      </c>
      <c r="K332" s="48">
        <v>0.1</v>
      </c>
      <c r="L332" s="48">
        <v>0.05</v>
      </c>
      <c r="M332" s="48">
        <v>0.1</v>
      </c>
      <c r="N332" s="48">
        <v>0</v>
      </c>
      <c r="O332" s="48">
        <v>0</v>
      </c>
      <c r="P332" s="48">
        <v>0</v>
      </c>
      <c r="Q332" s="48">
        <v>0.15</v>
      </c>
      <c r="R332" s="48">
        <v>0.05</v>
      </c>
      <c r="S332" s="48">
        <v>0.2</v>
      </c>
      <c r="T332" s="48">
        <v>0</v>
      </c>
      <c r="U332" s="48">
        <v>0</v>
      </c>
      <c r="V332" s="48">
        <v>0</v>
      </c>
      <c r="W332" s="48">
        <v>0</v>
      </c>
      <c r="X332" s="48">
        <v>0.1</v>
      </c>
      <c r="Y332" s="48">
        <v>0</v>
      </c>
      <c r="Z332" s="48">
        <v>0</v>
      </c>
      <c r="AA332" s="48">
        <v>0.05</v>
      </c>
      <c r="AB332" s="48">
        <v>0.05</v>
      </c>
      <c r="AC332" s="48">
        <v>0</v>
      </c>
      <c r="AD332" s="48">
        <v>0</v>
      </c>
      <c r="AE332" s="48">
        <v>0.05</v>
      </c>
      <c r="AF332" s="48">
        <v>0.05</v>
      </c>
      <c r="AG332" s="48">
        <v>0</v>
      </c>
      <c r="AH332" s="45" t="s">
        <v>759</v>
      </c>
    </row>
    <row r="333" spans="1:34" x14ac:dyDescent="0.25">
      <c r="A333" s="1">
        <v>329</v>
      </c>
      <c r="B333" s="32">
        <v>63541301</v>
      </c>
      <c r="C333" s="32" t="s">
        <v>411</v>
      </c>
      <c r="D333" s="32" t="s">
        <v>412</v>
      </c>
      <c r="E333" s="44">
        <v>1350</v>
      </c>
      <c r="F333" s="44">
        <v>1450</v>
      </c>
      <c r="G333" s="44">
        <v>1550</v>
      </c>
      <c r="H333" s="44">
        <v>1500</v>
      </c>
      <c r="I333" s="32"/>
      <c r="J333" s="48">
        <v>0.03</v>
      </c>
      <c r="K333" s="48">
        <v>0.25</v>
      </c>
      <c r="L333" s="48">
        <v>0.1</v>
      </c>
      <c r="M333" s="48">
        <v>0.15</v>
      </c>
      <c r="N333" s="48">
        <v>0.02</v>
      </c>
      <c r="O333" s="48">
        <v>0.1</v>
      </c>
      <c r="P333" s="48">
        <v>0.1</v>
      </c>
      <c r="Q333" s="48">
        <v>0.25</v>
      </c>
      <c r="R333" s="48">
        <v>0</v>
      </c>
      <c r="S333" s="48">
        <v>0</v>
      </c>
      <c r="T333" s="48">
        <v>0</v>
      </c>
      <c r="U333" s="48">
        <v>0</v>
      </c>
      <c r="V333" s="48">
        <v>0</v>
      </c>
      <c r="W333" s="48">
        <v>0</v>
      </c>
      <c r="X333" s="48">
        <v>0</v>
      </c>
      <c r="Y333" s="48">
        <v>0</v>
      </c>
      <c r="Z333" s="48">
        <v>0</v>
      </c>
      <c r="AA333" s="48">
        <v>0</v>
      </c>
      <c r="AB333" s="48">
        <v>0</v>
      </c>
      <c r="AC333" s="48">
        <v>0</v>
      </c>
      <c r="AD333" s="48">
        <v>0</v>
      </c>
      <c r="AE333" s="48">
        <v>0</v>
      </c>
      <c r="AF333" s="48">
        <v>0</v>
      </c>
      <c r="AG333" s="48">
        <v>0</v>
      </c>
      <c r="AH333" s="45" t="s">
        <v>759</v>
      </c>
    </row>
    <row r="334" spans="1:34" x14ac:dyDescent="0.25">
      <c r="A334" s="1">
        <v>330</v>
      </c>
      <c r="B334" s="37">
        <v>25302809</v>
      </c>
      <c r="C334" s="37" t="s">
        <v>413</v>
      </c>
      <c r="D334" s="37"/>
      <c r="E334" s="43">
        <v>1320</v>
      </c>
      <c r="F334" s="43">
        <v>1460</v>
      </c>
      <c r="G334" s="43">
        <v>1500</v>
      </c>
      <c r="H334" s="43">
        <v>1400</v>
      </c>
      <c r="I334" s="37"/>
      <c r="J334" s="48">
        <v>0.4</v>
      </c>
      <c r="K334" s="48">
        <v>0.5</v>
      </c>
      <c r="L334" s="48">
        <v>0</v>
      </c>
      <c r="M334" s="48">
        <v>0</v>
      </c>
      <c r="N334" s="48">
        <v>0.05</v>
      </c>
      <c r="O334" s="48">
        <v>0</v>
      </c>
      <c r="P334" s="48">
        <v>0</v>
      </c>
      <c r="Q334" s="48">
        <v>0</v>
      </c>
      <c r="R334" s="48">
        <v>0.05</v>
      </c>
      <c r="S334" s="48">
        <v>0</v>
      </c>
      <c r="T334" s="48">
        <v>0</v>
      </c>
      <c r="U334" s="48">
        <v>0</v>
      </c>
      <c r="V334" s="48">
        <v>0</v>
      </c>
      <c r="W334" s="48">
        <v>0</v>
      </c>
      <c r="X334" s="48">
        <v>0</v>
      </c>
      <c r="Y334" s="48">
        <v>0</v>
      </c>
      <c r="Z334" s="48">
        <v>0</v>
      </c>
      <c r="AA334" s="48">
        <v>0</v>
      </c>
      <c r="AB334" s="48">
        <v>0</v>
      </c>
      <c r="AC334" s="48">
        <v>0</v>
      </c>
      <c r="AD334" s="48">
        <v>0</v>
      </c>
      <c r="AE334" s="48">
        <v>0</v>
      </c>
      <c r="AF334" s="48">
        <v>0</v>
      </c>
      <c r="AG334" s="48">
        <v>0</v>
      </c>
      <c r="AH334" s="45" t="s">
        <v>759</v>
      </c>
    </row>
    <row r="335" spans="1:34" x14ac:dyDescent="0.25">
      <c r="A335" s="1">
        <v>331</v>
      </c>
      <c r="B335" s="32">
        <v>48304824</v>
      </c>
      <c r="C335" s="32" t="s">
        <v>414</v>
      </c>
      <c r="D335" s="32"/>
      <c r="E335" s="44">
        <v>1300</v>
      </c>
      <c r="F335" s="44">
        <v>1450</v>
      </c>
      <c r="G335" s="44">
        <v>1500</v>
      </c>
      <c r="H335" s="44">
        <v>1500</v>
      </c>
      <c r="I335" s="32"/>
      <c r="J335" s="48">
        <v>0.2</v>
      </c>
      <c r="K335" s="48">
        <v>0.39</v>
      </c>
      <c r="L335" s="48">
        <v>0</v>
      </c>
      <c r="M335" s="48">
        <v>0</v>
      </c>
      <c r="N335" s="48">
        <v>0.02</v>
      </c>
      <c r="O335" s="48">
        <v>0.05</v>
      </c>
      <c r="P335" s="48">
        <v>0</v>
      </c>
      <c r="Q335" s="48">
        <v>0</v>
      </c>
      <c r="R335" s="48">
        <v>7.0000000000000007E-2</v>
      </c>
      <c r="S335" s="48">
        <v>0.13</v>
      </c>
      <c r="T335" s="48">
        <v>0</v>
      </c>
      <c r="U335" s="48">
        <v>0</v>
      </c>
      <c r="V335" s="48">
        <v>0</v>
      </c>
      <c r="W335" s="48">
        <v>0</v>
      </c>
      <c r="X335" s="48">
        <v>0</v>
      </c>
      <c r="Y335" s="48">
        <v>0</v>
      </c>
      <c r="Z335" s="48">
        <v>0.05</v>
      </c>
      <c r="AA335" s="48">
        <v>0.09</v>
      </c>
      <c r="AB335" s="48">
        <v>0</v>
      </c>
      <c r="AC335" s="48">
        <v>0</v>
      </c>
      <c r="AD335" s="48">
        <v>0</v>
      </c>
      <c r="AE335" s="48">
        <v>0</v>
      </c>
      <c r="AF335" s="48">
        <v>0</v>
      </c>
      <c r="AG335" s="48">
        <v>0</v>
      </c>
      <c r="AH335" s="45" t="s">
        <v>759</v>
      </c>
    </row>
    <row r="336" spans="1:34" x14ac:dyDescent="0.25">
      <c r="A336" s="1">
        <v>332</v>
      </c>
      <c r="B336" s="37">
        <v>18164633</v>
      </c>
      <c r="C336" s="37" t="s">
        <v>415</v>
      </c>
      <c r="D336" s="37"/>
      <c r="E336" s="43">
        <v>1300</v>
      </c>
      <c r="F336" s="43">
        <v>1500</v>
      </c>
      <c r="G336" s="43">
        <v>1400</v>
      </c>
      <c r="H336" s="43">
        <v>1600</v>
      </c>
      <c r="I336" s="37"/>
      <c r="J336" s="48">
        <v>0.1</v>
      </c>
      <c r="K336" s="48">
        <v>0.8</v>
      </c>
      <c r="L336" s="48">
        <v>0.1</v>
      </c>
      <c r="M336" s="48">
        <v>0</v>
      </c>
      <c r="N336" s="48">
        <v>0</v>
      </c>
      <c r="O336" s="48">
        <v>0</v>
      </c>
      <c r="P336" s="48">
        <v>0</v>
      </c>
      <c r="Q336" s="48">
        <v>0</v>
      </c>
      <c r="R336" s="48">
        <v>0</v>
      </c>
      <c r="S336" s="48">
        <v>0</v>
      </c>
      <c r="T336" s="48">
        <v>0</v>
      </c>
      <c r="U336" s="48">
        <v>0</v>
      </c>
      <c r="V336" s="48">
        <v>0</v>
      </c>
      <c r="W336" s="48">
        <v>0</v>
      </c>
      <c r="X336" s="48">
        <v>0</v>
      </c>
      <c r="Y336" s="48">
        <v>0</v>
      </c>
      <c r="Z336" s="48">
        <v>0</v>
      </c>
      <c r="AA336" s="48">
        <v>0</v>
      </c>
      <c r="AB336" s="48">
        <v>0</v>
      </c>
      <c r="AC336" s="48">
        <v>0</v>
      </c>
      <c r="AD336" s="48">
        <v>0</v>
      </c>
      <c r="AE336" s="48">
        <v>0</v>
      </c>
      <c r="AF336" s="48">
        <v>0</v>
      </c>
      <c r="AG336" s="48">
        <v>0</v>
      </c>
      <c r="AH336" s="45" t="s">
        <v>759</v>
      </c>
    </row>
    <row r="337" spans="1:34" x14ac:dyDescent="0.25">
      <c r="A337" s="1">
        <v>333</v>
      </c>
      <c r="B337" s="32">
        <v>47335637</v>
      </c>
      <c r="C337" s="32" t="s">
        <v>416</v>
      </c>
      <c r="D337" s="32"/>
      <c r="E337" s="44">
        <v>1200</v>
      </c>
      <c r="F337" s="44">
        <v>1300</v>
      </c>
      <c r="G337" s="44">
        <v>1500</v>
      </c>
      <c r="H337" s="44">
        <v>1000</v>
      </c>
      <c r="I337" s="32"/>
      <c r="J337" s="48">
        <v>0.2</v>
      </c>
      <c r="K337" s="48">
        <v>0.8</v>
      </c>
      <c r="L337" s="48">
        <v>0</v>
      </c>
      <c r="M337" s="48">
        <v>0</v>
      </c>
      <c r="N337" s="48">
        <v>0</v>
      </c>
      <c r="O337" s="48">
        <v>0</v>
      </c>
      <c r="P337" s="48">
        <v>0</v>
      </c>
      <c r="Q337" s="48">
        <v>0</v>
      </c>
      <c r="R337" s="48">
        <v>0</v>
      </c>
      <c r="S337" s="48">
        <v>0</v>
      </c>
      <c r="T337" s="48">
        <v>0</v>
      </c>
      <c r="U337" s="48">
        <v>0</v>
      </c>
      <c r="V337" s="48">
        <v>0</v>
      </c>
      <c r="W337" s="48">
        <v>0</v>
      </c>
      <c r="X337" s="48">
        <v>0</v>
      </c>
      <c r="Y337" s="48">
        <v>0</v>
      </c>
      <c r="Z337" s="48">
        <v>0</v>
      </c>
      <c r="AA337" s="48">
        <v>0</v>
      </c>
      <c r="AB337" s="48">
        <v>0</v>
      </c>
      <c r="AC337" s="48">
        <v>0</v>
      </c>
      <c r="AD337" s="48">
        <v>0</v>
      </c>
      <c r="AE337" s="48">
        <v>0</v>
      </c>
      <c r="AF337" s="48">
        <v>0</v>
      </c>
      <c r="AG337" s="48">
        <v>0</v>
      </c>
      <c r="AH337" s="45" t="s">
        <v>759</v>
      </c>
    </row>
    <row r="338" spans="1:34" x14ac:dyDescent="0.25">
      <c r="A338" s="1">
        <v>334</v>
      </c>
      <c r="B338" s="37">
        <v>48360414</v>
      </c>
      <c r="C338" s="37" t="s">
        <v>417</v>
      </c>
      <c r="D338" s="37"/>
      <c r="E338" s="43">
        <v>1200</v>
      </c>
      <c r="F338" s="43">
        <v>1200</v>
      </c>
      <c r="G338" s="43">
        <v>1500</v>
      </c>
      <c r="H338" s="43">
        <v>1200</v>
      </c>
      <c r="I338" s="37"/>
      <c r="J338" s="48">
        <v>0.3</v>
      </c>
      <c r="K338" s="48">
        <v>0.7</v>
      </c>
      <c r="L338" s="48">
        <v>0</v>
      </c>
      <c r="M338" s="48">
        <v>0</v>
      </c>
      <c r="N338" s="48">
        <v>0</v>
      </c>
      <c r="O338" s="48">
        <v>0</v>
      </c>
      <c r="P338" s="48">
        <v>0</v>
      </c>
      <c r="Q338" s="48">
        <v>0</v>
      </c>
      <c r="R338" s="48">
        <v>0</v>
      </c>
      <c r="S338" s="48">
        <v>0</v>
      </c>
      <c r="T338" s="48">
        <v>0</v>
      </c>
      <c r="U338" s="48">
        <v>0</v>
      </c>
      <c r="V338" s="48">
        <v>0</v>
      </c>
      <c r="W338" s="48">
        <v>0</v>
      </c>
      <c r="X338" s="48">
        <v>0</v>
      </c>
      <c r="Y338" s="48">
        <v>0</v>
      </c>
      <c r="Z338" s="48">
        <v>0</v>
      </c>
      <c r="AA338" s="48">
        <v>0</v>
      </c>
      <c r="AB338" s="48">
        <v>0</v>
      </c>
      <c r="AC338" s="48">
        <v>0</v>
      </c>
      <c r="AD338" s="48">
        <v>0</v>
      </c>
      <c r="AE338" s="48">
        <v>0</v>
      </c>
      <c r="AF338" s="48">
        <v>0</v>
      </c>
      <c r="AG338" s="48">
        <v>0</v>
      </c>
      <c r="AH338" s="45" t="s">
        <v>759</v>
      </c>
    </row>
    <row r="339" spans="1:34" x14ac:dyDescent="0.25">
      <c r="A339" s="1">
        <v>335</v>
      </c>
      <c r="B339" s="32">
        <v>28792262</v>
      </c>
      <c r="C339" s="32" t="s">
        <v>418</v>
      </c>
      <c r="D339" s="32"/>
      <c r="E339" s="44">
        <v>1000</v>
      </c>
      <c r="F339" s="44">
        <v>1300</v>
      </c>
      <c r="G339" s="44">
        <v>1500</v>
      </c>
      <c r="H339" s="44">
        <v>1600</v>
      </c>
      <c r="I339" s="32"/>
      <c r="J339" s="48">
        <v>0.2</v>
      </c>
      <c r="K339" s="48">
        <v>0</v>
      </c>
      <c r="L339" s="48">
        <v>0</v>
      </c>
      <c r="M339" s="48">
        <v>0.6</v>
      </c>
      <c r="N339" s="48">
        <v>0</v>
      </c>
      <c r="O339" s="48">
        <v>0</v>
      </c>
      <c r="P339" s="48">
        <v>0</v>
      </c>
      <c r="Q339" s="48">
        <v>0</v>
      </c>
      <c r="R339" s="48">
        <v>0</v>
      </c>
      <c r="S339" s="48">
        <v>0</v>
      </c>
      <c r="T339" s="48">
        <v>0</v>
      </c>
      <c r="U339" s="48">
        <v>0</v>
      </c>
      <c r="V339" s="48">
        <v>0</v>
      </c>
      <c r="W339" s="48">
        <v>0</v>
      </c>
      <c r="X339" s="48">
        <v>0</v>
      </c>
      <c r="Y339" s="48">
        <v>0</v>
      </c>
      <c r="Z339" s="48">
        <v>0</v>
      </c>
      <c r="AA339" s="48">
        <v>0</v>
      </c>
      <c r="AB339" s="48">
        <v>0</v>
      </c>
      <c r="AC339" s="48">
        <v>0</v>
      </c>
      <c r="AD339" s="48">
        <v>0.2</v>
      </c>
      <c r="AE339" s="48">
        <v>0</v>
      </c>
      <c r="AF339" s="48">
        <v>0</v>
      </c>
      <c r="AG339" s="48">
        <v>0</v>
      </c>
      <c r="AH339" s="45" t="s">
        <v>759</v>
      </c>
    </row>
    <row r="340" spans="1:34" x14ac:dyDescent="0.25">
      <c r="A340" s="1">
        <v>336</v>
      </c>
      <c r="B340" s="37">
        <v>45639248</v>
      </c>
      <c r="C340" s="37" t="s">
        <v>419</v>
      </c>
      <c r="D340" s="37"/>
      <c r="E340" s="43">
        <v>1000</v>
      </c>
      <c r="F340" s="43">
        <v>1500</v>
      </c>
      <c r="G340" s="43">
        <v>1300</v>
      </c>
      <c r="H340" s="43">
        <v>1000</v>
      </c>
      <c r="I340" s="37"/>
      <c r="J340" s="48">
        <v>0.35</v>
      </c>
      <c r="K340" s="48">
        <v>0</v>
      </c>
      <c r="L340" s="48">
        <v>0</v>
      </c>
      <c r="M340" s="48">
        <v>0</v>
      </c>
      <c r="N340" s="48">
        <v>0</v>
      </c>
      <c r="O340" s="48">
        <v>0.1</v>
      </c>
      <c r="P340" s="48">
        <v>0</v>
      </c>
      <c r="Q340" s="48">
        <v>0</v>
      </c>
      <c r="R340" s="48">
        <v>0</v>
      </c>
      <c r="S340" s="48">
        <v>0.1</v>
      </c>
      <c r="T340" s="48">
        <v>0</v>
      </c>
      <c r="U340" s="48">
        <v>0</v>
      </c>
      <c r="V340" s="48">
        <v>0</v>
      </c>
      <c r="W340" s="48">
        <v>0</v>
      </c>
      <c r="X340" s="48">
        <v>0</v>
      </c>
      <c r="Y340" s="48">
        <v>0</v>
      </c>
      <c r="Z340" s="48">
        <v>0</v>
      </c>
      <c r="AA340" s="48">
        <v>0.35</v>
      </c>
      <c r="AB340" s="48">
        <v>0</v>
      </c>
      <c r="AC340" s="48">
        <v>0</v>
      </c>
      <c r="AD340" s="48">
        <v>0</v>
      </c>
      <c r="AE340" s="48">
        <v>0.1</v>
      </c>
      <c r="AF340" s="48">
        <v>0</v>
      </c>
      <c r="AG340" s="48">
        <v>0</v>
      </c>
      <c r="AH340" s="45" t="s">
        <v>759</v>
      </c>
    </row>
    <row r="341" spans="1:34" x14ac:dyDescent="0.25">
      <c r="A341" s="1">
        <v>337</v>
      </c>
      <c r="B341" s="32">
        <v>1707141</v>
      </c>
      <c r="C341" s="32" t="s">
        <v>420</v>
      </c>
      <c r="D341" s="32"/>
      <c r="E341" s="44">
        <v>1000</v>
      </c>
      <c r="F341" s="44">
        <v>1200</v>
      </c>
      <c r="G341" s="44">
        <v>1500</v>
      </c>
      <c r="H341" s="44">
        <v>2000</v>
      </c>
      <c r="I341" s="32"/>
      <c r="J341" s="48">
        <v>0.5</v>
      </c>
      <c r="K341" s="48">
        <v>0.5</v>
      </c>
      <c r="L341" s="48">
        <v>0</v>
      </c>
      <c r="M341" s="48">
        <v>0</v>
      </c>
      <c r="N341" s="48">
        <v>0</v>
      </c>
      <c r="O341" s="48">
        <v>0</v>
      </c>
      <c r="P341" s="48">
        <v>0</v>
      </c>
      <c r="Q341" s="48">
        <v>0</v>
      </c>
      <c r="R341" s="48">
        <v>0</v>
      </c>
      <c r="S341" s="48">
        <v>0</v>
      </c>
      <c r="T341" s="48">
        <v>0</v>
      </c>
      <c r="U341" s="48">
        <v>0</v>
      </c>
      <c r="V341" s="48">
        <v>0</v>
      </c>
      <c r="W341" s="48">
        <v>0</v>
      </c>
      <c r="X341" s="48">
        <v>0</v>
      </c>
      <c r="Y341" s="48">
        <v>0</v>
      </c>
      <c r="Z341" s="48">
        <v>0</v>
      </c>
      <c r="AA341" s="48">
        <v>0</v>
      </c>
      <c r="AB341" s="48">
        <v>0</v>
      </c>
      <c r="AC341" s="48">
        <v>0</v>
      </c>
      <c r="AD341" s="48">
        <v>0</v>
      </c>
      <c r="AE341" s="48">
        <v>0</v>
      </c>
      <c r="AF341" s="48">
        <v>0</v>
      </c>
      <c r="AG341" s="48">
        <v>0</v>
      </c>
      <c r="AH341" s="45" t="s">
        <v>759</v>
      </c>
    </row>
    <row r="342" spans="1:34" x14ac:dyDescent="0.25">
      <c r="A342" s="1">
        <v>338</v>
      </c>
      <c r="B342" s="37">
        <v>26950171</v>
      </c>
      <c r="C342" s="37" t="s">
        <v>421</v>
      </c>
      <c r="D342" s="37"/>
      <c r="E342" s="43">
        <v>0</v>
      </c>
      <c r="F342" s="43">
        <v>0</v>
      </c>
      <c r="G342" s="43">
        <v>1230</v>
      </c>
      <c r="H342" s="43">
        <v>1500</v>
      </c>
      <c r="I342" s="37"/>
      <c r="J342" s="48">
        <v>0.5</v>
      </c>
      <c r="K342" s="48">
        <v>0.19999999999999996</v>
      </c>
      <c r="L342" s="48">
        <v>0</v>
      </c>
      <c r="M342" s="48">
        <v>0</v>
      </c>
      <c r="N342" s="48">
        <v>0</v>
      </c>
      <c r="O342" s="48">
        <v>0</v>
      </c>
      <c r="P342" s="48">
        <v>0</v>
      </c>
      <c r="Q342" s="48">
        <v>0</v>
      </c>
      <c r="R342" s="48">
        <v>0</v>
      </c>
      <c r="S342" s="48">
        <v>0.3</v>
      </c>
      <c r="T342" s="48">
        <v>0</v>
      </c>
      <c r="U342" s="48">
        <v>0</v>
      </c>
      <c r="V342" s="48">
        <v>0</v>
      </c>
      <c r="W342" s="48">
        <v>0</v>
      </c>
      <c r="X342" s="48">
        <v>0</v>
      </c>
      <c r="Y342" s="48">
        <v>0</v>
      </c>
      <c r="Z342" s="48">
        <v>0</v>
      </c>
      <c r="AA342" s="48">
        <v>0</v>
      </c>
      <c r="AB342" s="48">
        <v>0</v>
      </c>
      <c r="AC342" s="48">
        <v>0</v>
      </c>
      <c r="AD342" s="48">
        <v>0</v>
      </c>
      <c r="AE342" s="48">
        <v>0</v>
      </c>
      <c r="AF342" s="48">
        <v>0</v>
      </c>
      <c r="AG342" s="48">
        <v>0</v>
      </c>
      <c r="AH342" s="45" t="s">
        <v>759</v>
      </c>
    </row>
    <row r="343" spans="1:34" x14ac:dyDescent="0.25">
      <c r="A343" s="1">
        <v>339</v>
      </c>
      <c r="B343" s="32">
        <v>25295560</v>
      </c>
      <c r="C343" s="32" t="s">
        <v>422</v>
      </c>
      <c r="D343" s="32"/>
      <c r="E343" s="44">
        <v>1200</v>
      </c>
      <c r="F343" s="44">
        <v>1200</v>
      </c>
      <c r="G343" s="44">
        <v>1200</v>
      </c>
      <c r="H343" s="44">
        <v>1200</v>
      </c>
      <c r="I343" s="32"/>
      <c r="J343" s="48">
        <v>0</v>
      </c>
      <c r="K343" s="48">
        <v>1</v>
      </c>
      <c r="L343" s="48">
        <v>0</v>
      </c>
      <c r="M343" s="48">
        <v>0</v>
      </c>
      <c r="N343" s="48">
        <v>0</v>
      </c>
      <c r="O343" s="48">
        <v>0</v>
      </c>
      <c r="P343" s="48">
        <v>0</v>
      </c>
      <c r="Q343" s="48">
        <v>0</v>
      </c>
      <c r="R343" s="48">
        <v>0</v>
      </c>
      <c r="S343" s="48">
        <v>0</v>
      </c>
      <c r="T343" s="48">
        <v>0</v>
      </c>
      <c r="U343" s="48">
        <v>0</v>
      </c>
      <c r="V343" s="48">
        <v>0</v>
      </c>
      <c r="W343" s="48">
        <v>0</v>
      </c>
      <c r="X343" s="48">
        <v>0</v>
      </c>
      <c r="Y343" s="48">
        <v>0</v>
      </c>
      <c r="Z343" s="48">
        <v>0</v>
      </c>
      <c r="AA343" s="48">
        <v>0</v>
      </c>
      <c r="AB343" s="48">
        <v>0</v>
      </c>
      <c r="AC343" s="48">
        <v>0</v>
      </c>
      <c r="AD343" s="48">
        <v>0</v>
      </c>
      <c r="AE343" s="48">
        <v>0</v>
      </c>
      <c r="AF343" s="48">
        <v>0</v>
      </c>
      <c r="AG343" s="48">
        <v>0</v>
      </c>
      <c r="AH343" s="45" t="s">
        <v>759</v>
      </c>
    </row>
    <row r="344" spans="1:34" x14ac:dyDescent="0.25">
      <c r="A344" s="1">
        <v>340</v>
      </c>
      <c r="B344" s="37">
        <v>28707389</v>
      </c>
      <c r="C344" s="37" t="s">
        <v>423</v>
      </c>
      <c r="D344" s="37"/>
      <c r="E344" s="43">
        <v>1200</v>
      </c>
      <c r="F344" s="43">
        <v>1200</v>
      </c>
      <c r="G344" s="43">
        <v>1200</v>
      </c>
      <c r="H344" s="43">
        <v>2000</v>
      </c>
      <c r="I344" s="37"/>
      <c r="J344" s="48">
        <v>0</v>
      </c>
      <c r="K344" s="48">
        <v>1</v>
      </c>
      <c r="L344" s="48">
        <v>0</v>
      </c>
      <c r="M344" s="48">
        <v>0</v>
      </c>
      <c r="N344" s="48">
        <v>0</v>
      </c>
      <c r="O344" s="48">
        <v>0</v>
      </c>
      <c r="P344" s="48">
        <v>0</v>
      </c>
      <c r="Q344" s="48">
        <v>0</v>
      </c>
      <c r="R344" s="48">
        <v>0</v>
      </c>
      <c r="S344" s="48">
        <v>0</v>
      </c>
      <c r="T344" s="48">
        <v>0</v>
      </c>
      <c r="U344" s="48">
        <v>0</v>
      </c>
      <c r="V344" s="48">
        <v>0</v>
      </c>
      <c r="W344" s="48">
        <v>0</v>
      </c>
      <c r="X344" s="48">
        <v>0</v>
      </c>
      <c r="Y344" s="48">
        <v>0</v>
      </c>
      <c r="Z344" s="48">
        <v>0</v>
      </c>
      <c r="AA344" s="48">
        <v>0</v>
      </c>
      <c r="AB344" s="48">
        <v>0</v>
      </c>
      <c r="AC344" s="48">
        <v>0</v>
      </c>
      <c r="AD344" s="48">
        <v>0</v>
      </c>
      <c r="AE344" s="48">
        <v>0</v>
      </c>
      <c r="AF344" s="48">
        <v>0</v>
      </c>
      <c r="AG344" s="48">
        <v>0</v>
      </c>
      <c r="AH344" s="45" t="s">
        <v>759</v>
      </c>
    </row>
    <row r="345" spans="1:34" x14ac:dyDescent="0.25">
      <c r="A345" s="1">
        <v>341</v>
      </c>
      <c r="B345" s="32">
        <v>45357111</v>
      </c>
      <c r="C345" s="32" t="s">
        <v>424</v>
      </c>
      <c r="D345" s="32"/>
      <c r="E345" s="44">
        <v>1200</v>
      </c>
      <c r="F345" s="44">
        <v>1200</v>
      </c>
      <c r="G345" s="44">
        <v>1200</v>
      </c>
      <c r="H345" s="44">
        <v>1200</v>
      </c>
      <c r="I345" s="32"/>
      <c r="J345" s="48">
        <v>0</v>
      </c>
      <c r="K345" s="48">
        <v>0.9</v>
      </c>
      <c r="L345" s="48">
        <v>0</v>
      </c>
      <c r="M345" s="48">
        <v>0</v>
      </c>
      <c r="N345" s="48">
        <v>0</v>
      </c>
      <c r="O345" s="48">
        <v>0.1</v>
      </c>
      <c r="P345" s="48">
        <v>0</v>
      </c>
      <c r="Q345" s="48">
        <v>0</v>
      </c>
      <c r="R345" s="48">
        <v>0</v>
      </c>
      <c r="S345" s="48">
        <v>0</v>
      </c>
      <c r="T345" s="48">
        <v>0</v>
      </c>
      <c r="U345" s="48">
        <v>0</v>
      </c>
      <c r="V345" s="48">
        <v>0</v>
      </c>
      <c r="W345" s="48">
        <v>0</v>
      </c>
      <c r="X345" s="48">
        <v>0</v>
      </c>
      <c r="Y345" s="48">
        <v>0</v>
      </c>
      <c r="Z345" s="48">
        <v>0</v>
      </c>
      <c r="AA345" s="48">
        <v>0</v>
      </c>
      <c r="AB345" s="48">
        <v>0</v>
      </c>
      <c r="AC345" s="48">
        <v>0</v>
      </c>
      <c r="AD345" s="48">
        <v>0</v>
      </c>
      <c r="AE345" s="48">
        <v>0</v>
      </c>
      <c r="AF345" s="48">
        <v>0</v>
      </c>
      <c r="AG345" s="48">
        <v>0</v>
      </c>
      <c r="AH345" s="45" t="s">
        <v>759</v>
      </c>
    </row>
    <row r="346" spans="1:34" x14ac:dyDescent="0.25">
      <c r="A346" s="1">
        <v>342</v>
      </c>
      <c r="B346" s="37">
        <v>62056786</v>
      </c>
      <c r="C346" s="37" t="s">
        <v>425</v>
      </c>
      <c r="D346" s="37"/>
      <c r="E346" s="43">
        <v>1200</v>
      </c>
      <c r="F346" s="43">
        <v>1200</v>
      </c>
      <c r="G346" s="43">
        <v>1200</v>
      </c>
      <c r="H346" s="43">
        <v>1200</v>
      </c>
      <c r="I346" s="37"/>
      <c r="J346" s="48">
        <v>0</v>
      </c>
      <c r="K346" s="48">
        <v>1</v>
      </c>
      <c r="L346" s="48">
        <v>0</v>
      </c>
      <c r="M346" s="48">
        <v>0</v>
      </c>
      <c r="N346" s="48">
        <v>0</v>
      </c>
      <c r="O346" s="48">
        <v>0</v>
      </c>
      <c r="P346" s="48">
        <v>0</v>
      </c>
      <c r="Q346" s="48">
        <v>0</v>
      </c>
      <c r="R346" s="48">
        <v>0</v>
      </c>
      <c r="S346" s="48">
        <v>0</v>
      </c>
      <c r="T346" s="48">
        <v>0</v>
      </c>
      <c r="U346" s="48">
        <v>0</v>
      </c>
      <c r="V346" s="48">
        <v>0</v>
      </c>
      <c r="W346" s="48">
        <v>0</v>
      </c>
      <c r="X346" s="48">
        <v>0</v>
      </c>
      <c r="Y346" s="48">
        <v>0</v>
      </c>
      <c r="Z346" s="48">
        <v>0</v>
      </c>
      <c r="AA346" s="48">
        <v>0</v>
      </c>
      <c r="AB346" s="48">
        <v>0</v>
      </c>
      <c r="AC346" s="48">
        <v>0</v>
      </c>
      <c r="AD346" s="48">
        <v>0</v>
      </c>
      <c r="AE346" s="48">
        <v>0</v>
      </c>
      <c r="AF346" s="48">
        <v>0</v>
      </c>
      <c r="AG346" s="48">
        <v>0</v>
      </c>
      <c r="AH346" s="45" t="s">
        <v>759</v>
      </c>
    </row>
    <row r="347" spans="1:34" x14ac:dyDescent="0.25">
      <c r="A347" s="1">
        <v>343</v>
      </c>
      <c r="B347" s="32">
        <v>45356165</v>
      </c>
      <c r="C347" s="32" t="s">
        <v>426</v>
      </c>
      <c r="D347" s="32" t="s">
        <v>427</v>
      </c>
      <c r="E347" s="44">
        <v>600</v>
      </c>
      <c r="F347" s="44">
        <v>1200</v>
      </c>
      <c r="G347" s="44">
        <v>1800</v>
      </c>
      <c r="H347" s="44">
        <v>1800</v>
      </c>
      <c r="I347" s="32"/>
      <c r="J347" s="48">
        <v>0.2</v>
      </c>
      <c r="K347" s="48">
        <v>0.66999999999999993</v>
      </c>
      <c r="L347" s="48">
        <v>0</v>
      </c>
      <c r="M347" s="48">
        <v>0</v>
      </c>
      <c r="N347" s="48">
        <v>0</v>
      </c>
      <c r="O347" s="48">
        <v>0.05</v>
      </c>
      <c r="P347" s="48">
        <v>0</v>
      </c>
      <c r="Q347" s="48">
        <v>0</v>
      </c>
      <c r="R347" s="48">
        <v>0</v>
      </c>
      <c r="S347" s="48">
        <v>0.05</v>
      </c>
      <c r="T347" s="48">
        <v>0</v>
      </c>
      <c r="U347" s="48">
        <v>0</v>
      </c>
      <c r="V347" s="48">
        <v>0</v>
      </c>
      <c r="W347" s="48">
        <v>0.01</v>
      </c>
      <c r="X347" s="48">
        <v>0</v>
      </c>
      <c r="Y347" s="48">
        <v>0</v>
      </c>
      <c r="Z347" s="48">
        <v>0</v>
      </c>
      <c r="AA347" s="48">
        <v>0.01</v>
      </c>
      <c r="AB347" s="48">
        <v>0</v>
      </c>
      <c r="AC347" s="48">
        <v>0</v>
      </c>
      <c r="AD347" s="48">
        <v>0</v>
      </c>
      <c r="AE347" s="48">
        <v>0.01</v>
      </c>
      <c r="AF347" s="48">
        <v>0</v>
      </c>
      <c r="AG347" s="48">
        <v>0</v>
      </c>
      <c r="AH347" s="45" t="s">
        <v>759</v>
      </c>
    </row>
    <row r="348" spans="1:34" x14ac:dyDescent="0.25">
      <c r="A348" s="1">
        <v>344</v>
      </c>
      <c r="B348" s="37">
        <v>25634321</v>
      </c>
      <c r="C348" s="37" t="s">
        <v>428</v>
      </c>
      <c r="D348" s="37"/>
      <c r="E348" s="43">
        <v>1100</v>
      </c>
      <c r="F348" s="43">
        <v>1200</v>
      </c>
      <c r="G348" s="43">
        <v>1200</v>
      </c>
      <c r="H348" s="43">
        <v>1250</v>
      </c>
      <c r="I348" s="37"/>
      <c r="J348" s="48">
        <v>0</v>
      </c>
      <c r="K348" s="48">
        <v>0.9</v>
      </c>
      <c r="L348" s="48">
        <v>0</v>
      </c>
      <c r="M348" s="48">
        <v>0</v>
      </c>
      <c r="N348" s="48">
        <v>0</v>
      </c>
      <c r="O348" s="48">
        <v>0</v>
      </c>
      <c r="P348" s="48">
        <v>0</v>
      </c>
      <c r="Q348" s="48">
        <v>0</v>
      </c>
      <c r="R348" s="48">
        <v>0</v>
      </c>
      <c r="S348" s="48">
        <v>0.1</v>
      </c>
      <c r="T348" s="48">
        <v>0</v>
      </c>
      <c r="U348" s="48">
        <v>0</v>
      </c>
      <c r="V348" s="48">
        <v>0</v>
      </c>
      <c r="W348" s="48">
        <v>0</v>
      </c>
      <c r="X348" s="48">
        <v>0</v>
      </c>
      <c r="Y348" s="48">
        <v>0</v>
      </c>
      <c r="Z348" s="48">
        <v>0</v>
      </c>
      <c r="AA348" s="48">
        <v>0</v>
      </c>
      <c r="AB348" s="48">
        <v>0</v>
      </c>
      <c r="AC348" s="48">
        <v>0</v>
      </c>
      <c r="AD348" s="48">
        <v>0</v>
      </c>
      <c r="AE348" s="48">
        <v>0</v>
      </c>
      <c r="AF348" s="48">
        <v>0</v>
      </c>
      <c r="AG348" s="48">
        <v>0</v>
      </c>
      <c r="AH348" s="45" t="s">
        <v>759</v>
      </c>
    </row>
    <row r="349" spans="1:34" x14ac:dyDescent="0.25">
      <c r="A349" s="1">
        <v>345</v>
      </c>
      <c r="B349" s="32">
        <v>75313006</v>
      </c>
      <c r="C349" s="32" t="s">
        <v>429</v>
      </c>
      <c r="D349" s="32" t="s">
        <v>430</v>
      </c>
      <c r="E349" s="44">
        <v>1000</v>
      </c>
      <c r="F349" s="44">
        <v>1000</v>
      </c>
      <c r="G349" s="44">
        <v>1500</v>
      </c>
      <c r="H349" s="44">
        <v>1500</v>
      </c>
      <c r="I349" s="32"/>
      <c r="J349" s="48">
        <v>0</v>
      </c>
      <c r="K349" s="48">
        <v>0.19999999999999996</v>
      </c>
      <c r="L349" s="48">
        <v>0.15</v>
      </c>
      <c r="M349" s="48">
        <v>0</v>
      </c>
      <c r="N349" s="48">
        <v>0</v>
      </c>
      <c r="O349" s="48">
        <v>0.1</v>
      </c>
      <c r="P349" s="48">
        <v>0.15</v>
      </c>
      <c r="Q349" s="48">
        <v>0</v>
      </c>
      <c r="R349" s="48">
        <v>0</v>
      </c>
      <c r="S349" s="48">
        <v>0.1</v>
      </c>
      <c r="T349" s="48">
        <v>0</v>
      </c>
      <c r="U349" s="48">
        <v>0</v>
      </c>
      <c r="V349" s="48">
        <v>0</v>
      </c>
      <c r="W349" s="48">
        <v>0</v>
      </c>
      <c r="X349" s="48">
        <v>0.15</v>
      </c>
      <c r="Y349" s="48">
        <v>0</v>
      </c>
      <c r="Z349" s="48">
        <v>0</v>
      </c>
      <c r="AA349" s="48">
        <v>0</v>
      </c>
      <c r="AB349" s="48">
        <v>0.15</v>
      </c>
      <c r="AC349" s="48">
        <v>0</v>
      </c>
      <c r="AD349" s="48">
        <v>0</v>
      </c>
      <c r="AE349" s="48">
        <v>0</v>
      </c>
      <c r="AF349" s="48">
        <v>0</v>
      </c>
      <c r="AG349" s="48">
        <v>0</v>
      </c>
      <c r="AH349" s="45" t="s">
        <v>759</v>
      </c>
    </row>
    <row r="350" spans="1:34" x14ac:dyDescent="0.25">
      <c r="A350" s="1">
        <v>346</v>
      </c>
      <c r="B350" s="37">
        <v>76015017</v>
      </c>
      <c r="C350" s="37" t="s">
        <v>431</v>
      </c>
      <c r="D350" s="37"/>
      <c r="E350" s="43">
        <v>1300</v>
      </c>
      <c r="F350" s="43">
        <v>1000</v>
      </c>
      <c r="G350" s="43">
        <v>1200</v>
      </c>
      <c r="H350" s="43">
        <v>1200</v>
      </c>
      <c r="I350" s="37"/>
      <c r="J350" s="48">
        <v>0</v>
      </c>
      <c r="K350" s="48">
        <v>1</v>
      </c>
      <c r="L350" s="48">
        <v>0</v>
      </c>
      <c r="M350" s="48">
        <v>0</v>
      </c>
      <c r="N350" s="48">
        <v>0</v>
      </c>
      <c r="O350" s="48">
        <v>0</v>
      </c>
      <c r="P350" s="48">
        <v>0</v>
      </c>
      <c r="Q350" s="48">
        <v>0</v>
      </c>
      <c r="R350" s="48">
        <v>0</v>
      </c>
      <c r="S350" s="48">
        <v>0</v>
      </c>
      <c r="T350" s="48">
        <v>0</v>
      </c>
      <c r="U350" s="48">
        <v>0</v>
      </c>
      <c r="V350" s="48">
        <v>0</v>
      </c>
      <c r="W350" s="48">
        <v>0</v>
      </c>
      <c r="X350" s="48">
        <v>0</v>
      </c>
      <c r="Y350" s="48">
        <v>0</v>
      </c>
      <c r="Z350" s="48">
        <v>0</v>
      </c>
      <c r="AA350" s="48">
        <v>0</v>
      </c>
      <c r="AB350" s="48">
        <v>0</v>
      </c>
      <c r="AC350" s="48">
        <v>0</v>
      </c>
      <c r="AD350" s="48">
        <v>0</v>
      </c>
      <c r="AE350" s="48">
        <v>0</v>
      </c>
      <c r="AF350" s="48">
        <v>0</v>
      </c>
      <c r="AG350" s="48">
        <v>0</v>
      </c>
      <c r="AH350" s="45" t="s">
        <v>759</v>
      </c>
    </row>
    <row r="351" spans="1:34" x14ac:dyDescent="0.25">
      <c r="A351" s="1">
        <v>347</v>
      </c>
      <c r="B351" s="32">
        <v>61889873</v>
      </c>
      <c r="C351" s="32" t="s">
        <v>432</v>
      </c>
      <c r="D351" s="32"/>
      <c r="E351" s="44">
        <v>1000</v>
      </c>
      <c r="F351" s="44">
        <v>1200</v>
      </c>
      <c r="G351" s="44">
        <v>1200</v>
      </c>
      <c r="H351" s="44">
        <v>700</v>
      </c>
      <c r="I351" s="32"/>
      <c r="J351" s="48">
        <v>0</v>
      </c>
      <c r="K351" s="48">
        <v>1</v>
      </c>
      <c r="L351" s="48">
        <v>0</v>
      </c>
      <c r="M351" s="48">
        <v>0</v>
      </c>
      <c r="N351" s="48">
        <v>0</v>
      </c>
      <c r="O351" s="48">
        <v>0</v>
      </c>
      <c r="P351" s="48">
        <v>0</v>
      </c>
      <c r="Q351" s="48">
        <v>0</v>
      </c>
      <c r="R351" s="48">
        <v>0</v>
      </c>
      <c r="S351" s="48">
        <v>0</v>
      </c>
      <c r="T351" s="48">
        <v>0</v>
      </c>
      <c r="U351" s="48">
        <v>0</v>
      </c>
      <c r="V351" s="48">
        <v>0</v>
      </c>
      <c r="W351" s="48">
        <v>0</v>
      </c>
      <c r="X351" s="48">
        <v>0</v>
      </c>
      <c r="Y351" s="48">
        <v>0</v>
      </c>
      <c r="Z351" s="48">
        <v>0</v>
      </c>
      <c r="AA351" s="48">
        <v>0</v>
      </c>
      <c r="AB351" s="48">
        <v>0</v>
      </c>
      <c r="AC351" s="48">
        <v>0</v>
      </c>
      <c r="AD351" s="48">
        <v>0</v>
      </c>
      <c r="AE351" s="48">
        <v>0</v>
      </c>
      <c r="AF351" s="48">
        <v>0</v>
      </c>
      <c r="AG351" s="48">
        <v>0</v>
      </c>
      <c r="AH351" s="45" t="s">
        <v>759</v>
      </c>
    </row>
    <row r="352" spans="1:34" x14ac:dyDescent="0.25">
      <c r="A352" s="1">
        <v>348</v>
      </c>
      <c r="B352" s="37">
        <v>87026538</v>
      </c>
      <c r="C352" s="37" t="s">
        <v>433</v>
      </c>
      <c r="D352" s="37"/>
      <c r="E352" s="43">
        <v>1100</v>
      </c>
      <c r="F352" s="43">
        <v>1100</v>
      </c>
      <c r="G352" s="43">
        <v>1200</v>
      </c>
      <c r="H352" s="43">
        <v>1200</v>
      </c>
      <c r="I352" s="37"/>
      <c r="J352" s="48">
        <v>0.75</v>
      </c>
      <c r="K352" s="48">
        <v>0.20999999999999996</v>
      </c>
      <c r="L352" s="48">
        <v>0</v>
      </c>
      <c r="M352" s="48">
        <v>0</v>
      </c>
      <c r="N352" s="48">
        <v>0</v>
      </c>
      <c r="O352" s="48">
        <v>0</v>
      </c>
      <c r="P352" s="48">
        <v>0</v>
      </c>
      <c r="Q352" s="48">
        <v>0</v>
      </c>
      <c r="R352" s="48">
        <v>0.01</v>
      </c>
      <c r="S352" s="48">
        <v>0.01</v>
      </c>
      <c r="T352" s="48">
        <v>0</v>
      </c>
      <c r="U352" s="48">
        <v>0</v>
      </c>
      <c r="V352" s="48">
        <v>0</v>
      </c>
      <c r="W352" s="48">
        <v>0</v>
      </c>
      <c r="X352" s="48">
        <v>0</v>
      </c>
      <c r="Y352" s="48">
        <v>0</v>
      </c>
      <c r="Z352" s="48">
        <v>0.01</v>
      </c>
      <c r="AA352" s="48">
        <v>0.01</v>
      </c>
      <c r="AB352" s="48">
        <v>0</v>
      </c>
      <c r="AC352" s="48">
        <v>0</v>
      </c>
      <c r="AD352" s="48">
        <v>0</v>
      </c>
      <c r="AE352" s="48">
        <v>0</v>
      </c>
      <c r="AF352" s="48">
        <v>0</v>
      </c>
      <c r="AG352" s="48">
        <v>0</v>
      </c>
      <c r="AH352" s="45" t="s">
        <v>759</v>
      </c>
    </row>
    <row r="353" spans="1:34" x14ac:dyDescent="0.25">
      <c r="A353" s="1">
        <v>349</v>
      </c>
      <c r="B353" s="32">
        <v>65820410</v>
      </c>
      <c r="C353" s="32" t="s">
        <v>434</v>
      </c>
      <c r="D353" s="32" t="s">
        <v>280</v>
      </c>
      <c r="E353" s="44">
        <v>1000</v>
      </c>
      <c r="F353" s="44">
        <v>1100</v>
      </c>
      <c r="G353" s="44">
        <v>1300</v>
      </c>
      <c r="H353" s="44">
        <v>1500</v>
      </c>
      <c r="I353" s="32"/>
      <c r="J353" s="48">
        <v>0.2</v>
      </c>
      <c r="K353" s="48">
        <v>0.8</v>
      </c>
      <c r="L353" s="48">
        <v>0</v>
      </c>
      <c r="M353" s="48">
        <v>0</v>
      </c>
      <c r="N353" s="48">
        <v>0</v>
      </c>
      <c r="O353" s="48">
        <v>0</v>
      </c>
      <c r="P353" s="48">
        <v>0</v>
      </c>
      <c r="Q353" s="48">
        <v>0</v>
      </c>
      <c r="R353" s="48">
        <v>0</v>
      </c>
      <c r="S353" s="48">
        <v>0</v>
      </c>
      <c r="T353" s="48">
        <v>0</v>
      </c>
      <c r="U353" s="48">
        <v>0</v>
      </c>
      <c r="V353" s="48">
        <v>0</v>
      </c>
      <c r="W353" s="48">
        <v>0</v>
      </c>
      <c r="X353" s="48">
        <v>0</v>
      </c>
      <c r="Y353" s="48">
        <v>0</v>
      </c>
      <c r="Z353" s="48">
        <v>0</v>
      </c>
      <c r="AA353" s="48">
        <v>0</v>
      </c>
      <c r="AB353" s="48">
        <v>0</v>
      </c>
      <c r="AC353" s="48">
        <v>0</v>
      </c>
      <c r="AD353" s="48">
        <v>0</v>
      </c>
      <c r="AE353" s="48">
        <v>0</v>
      </c>
      <c r="AF353" s="48">
        <v>0</v>
      </c>
      <c r="AG353" s="48">
        <v>0</v>
      </c>
      <c r="AH353" s="45" t="s">
        <v>759</v>
      </c>
    </row>
    <row r="354" spans="1:34" x14ac:dyDescent="0.25">
      <c r="A354" s="1">
        <v>350</v>
      </c>
      <c r="B354" s="37">
        <v>88385027</v>
      </c>
      <c r="C354" s="37" t="s">
        <v>435</v>
      </c>
      <c r="D354" s="37"/>
      <c r="E354" s="43">
        <v>2000</v>
      </c>
      <c r="F354" s="43">
        <v>800</v>
      </c>
      <c r="G354" s="43">
        <v>500</v>
      </c>
      <c r="H354" s="43">
        <v>350</v>
      </c>
      <c r="I354" s="37"/>
      <c r="J354" s="48">
        <v>0.25</v>
      </c>
      <c r="K354" s="48">
        <v>0.25</v>
      </c>
      <c r="L354" s="48">
        <v>0.25</v>
      </c>
      <c r="M354" s="48">
        <v>0.25</v>
      </c>
      <c r="N354" s="48">
        <v>0</v>
      </c>
      <c r="O354" s="48">
        <v>0</v>
      </c>
      <c r="P354" s="48">
        <v>0</v>
      </c>
      <c r="Q354" s="48">
        <v>0</v>
      </c>
      <c r="R354" s="48">
        <v>0</v>
      </c>
      <c r="S354" s="48">
        <v>0</v>
      </c>
      <c r="T354" s="48">
        <v>0</v>
      </c>
      <c r="U354" s="48">
        <v>0</v>
      </c>
      <c r="V354" s="48">
        <v>0</v>
      </c>
      <c r="W354" s="48">
        <v>0</v>
      </c>
      <c r="X354" s="48">
        <v>0</v>
      </c>
      <c r="Y354" s="48">
        <v>0</v>
      </c>
      <c r="Z354" s="48">
        <v>0</v>
      </c>
      <c r="AA354" s="48">
        <v>0</v>
      </c>
      <c r="AB354" s="48">
        <v>0</v>
      </c>
      <c r="AC354" s="48">
        <v>0</v>
      </c>
      <c r="AD354" s="48">
        <v>0</v>
      </c>
      <c r="AE354" s="48">
        <v>0</v>
      </c>
      <c r="AF354" s="48">
        <v>0</v>
      </c>
      <c r="AG354" s="48">
        <v>0</v>
      </c>
      <c r="AH354" s="45" t="s">
        <v>759</v>
      </c>
    </row>
    <row r="355" spans="1:34" x14ac:dyDescent="0.25">
      <c r="A355" s="1">
        <v>351</v>
      </c>
      <c r="B355" s="32">
        <v>27712923</v>
      </c>
      <c r="C355" s="32" t="s">
        <v>436</v>
      </c>
      <c r="D355" s="32"/>
      <c r="E355" s="44">
        <v>1080</v>
      </c>
      <c r="F355" s="44">
        <v>1105</v>
      </c>
      <c r="G355" s="44">
        <v>1058</v>
      </c>
      <c r="H355" s="44">
        <v>1100</v>
      </c>
      <c r="I355" s="32"/>
      <c r="J355" s="48">
        <v>0</v>
      </c>
      <c r="K355" s="48">
        <v>1</v>
      </c>
      <c r="L355" s="48">
        <v>0</v>
      </c>
      <c r="M355" s="48">
        <v>0</v>
      </c>
      <c r="N355" s="48">
        <v>0</v>
      </c>
      <c r="O355" s="48">
        <v>0</v>
      </c>
      <c r="P355" s="48">
        <v>0</v>
      </c>
      <c r="Q355" s="48">
        <v>0</v>
      </c>
      <c r="R355" s="48">
        <v>0</v>
      </c>
      <c r="S355" s="48">
        <v>0</v>
      </c>
      <c r="T355" s="48">
        <v>0</v>
      </c>
      <c r="U355" s="48">
        <v>0</v>
      </c>
      <c r="V355" s="48">
        <v>0</v>
      </c>
      <c r="W355" s="48">
        <v>0</v>
      </c>
      <c r="X355" s="48">
        <v>0</v>
      </c>
      <c r="Y355" s="48">
        <v>0</v>
      </c>
      <c r="Z355" s="48">
        <v>0</v>
      </c>
      <c r="AA355" s="48">
        <v>0</v>
      </c>
      <c r="AB355" s="48">
        <v>0</v>
      </c>
      <c r="AC355" s="48">
        <v>0</v>
      </c>
      <c r="AD355" s="48">
        <v>0</v>
      </c>
      <c r="AE355" s="48">
        <v>0</v>
      </c>
      <c r="AF355" s="48">
        <v>0</v>
      </c>
      <c r="AG355" s="48">
        <v>0</v>
      </c>
      <c r="AH355" s="45" t="s">
        <v>759</v>
      </c>
    </row>
    <row r="356" spans="1:34" x14ac:dyDescent="0.25">
      <c r="A356" s="1">
        <v>352</v>
      </c>
      <c r="B356" s="37">
        <v>26001578</v>
      </c>
      <c r="C356" s="37" t="s">
        <v>437</v>
      </c>
      <c r="D356" s="37"/>
      <c r="E356" s="43">
        <v>1000</v>
      </c>
      <c r="F356" s="43">
        <v>1050</v>
      </c>
      <c r="G356" s="43">
        <v>1080</v>
      </c>
      <c r="H356" s="43">
        <v>1000</v>
      </c>
      <c r="I356" s="37"/>
      <c r="J356" s="48">
        <v>0</v>
      </c>
      <c r="K356" s="48">
        <v>1</v>
      </c>
      <c r="L356" s="48">
        <v>0</v>
      </c>
      <c r="M356" s="48">
        <v>0</v>
      </c>
      <c r="N356" s="48">
        <v>0</v>
      </c>
      <c r="O356" s="48">
        <v>0</v>
      </c>
      <c r="P356" s="48">
        <v>0</v>
      </c>
      <c r="Q356" s="48">
        <v>0</v>
      </c>
      <c r="R356" s="48">
        <v>0</v>
      </c>
      <c r="S356" s="48">
        <v>0</v>
      </c>
      <c r="T356" s="48">
        <v>0</v>
      </c>
      <c r="U356" s="48">
        <v>0</v>
      </c>
      <c r="V356" s="48">
        <v>0</v>
      </c>
      <c r="W356" s="48">
        <v>0</v>
      </c>
      <c r="X356" s="48">
        <v>0</v>
      </c>
      <c r="Y356" s="48">
        <v>0</v>
      </c>
      <c r="Z356" s="48">
        <v>0</v>
      </c>
      <c r="AA356" s="48">
        <v>0</v>
      </c>
      <c r="AB356" s="48">
        <v>0</v>
      </c>
      <c r="AC356" s="48">
        <v>0</v>
      </c>
      <c r="AD356" s="48">
        <v>0</v>
      </c>
      <c r="AE356" s="48">
        <v>0</v>
      </c>
      <c r="AF356" s="48">
        <v>0</v>
      </c>
      <c r="AG356" s="48">
        <v>0</v>
      </c>
      <c r="AH356" s="45" t="s">
        <v>759</v>
      </c>
    </row>
    <row r="357" spans="1:34" x14ac:dyDescent="0.25">
      <c r="A357" s="1">
        <v>353</v>
      </c>
      <c r="B357" s="32">
        <v>47052121</v>
      </c>
      <c r="C357" s="32" t="s">
        <v>438</v>
      </c>
      <c r="D357" s="32"/>
      <c r="E357" s="44">
        <v>950</v>
      </c>
      <c r="F357" s="44">
        <v>1030</v>
      </c>
      <c r="G357" s="44">
        <v>1100</v>
      </c>
      <c r="H357" s="44">
        <v>1080</v>
      </c>
      <c r="I357" s="32"/>
      <c r="J357" s="48">
        <v>0</v>
      </c>
      <c r="K357" s="48">
        <v>0.74</v>
      </c>
      <c r="L357" s="48">
        <v>0</v>
      </c>
      <c r="M357" s="48">
        <v>0</v>
      </c>
      <c r="N357" s="48">
        <v>0</v>
      </c>
      <c r="O357" s="48">
        <v>0.2</v>
      </c>
      <c r="P357" s="48">
        <v>0</v>
      </c>
      <c r="Q357" s="48">
        <v>0</v>
      </c>
      <c r="R357" s="48">
        <v>0</v>
      </c>
      <c r="S357" s="48">
        <v>0.05</v>
      </c>
      <c r="T357" s="48">
        <v>0</v>
      </c>
      <c r="U357" s="48">
        <v>0</v>
      </c>
      <c r="V357" s="48">
        <v>0</v>
      </c>
      <c r="W357" s="48">
        <v>0</v>
      </c>
      <c r="X357" s="48">
        <v>0</v>
      </c>
      <c r="Y357" s="48">
        <v>0</v>
      </c>
      <c r="Z357" s="48">
        <v>0</v>
      </c>
      <c r="AA357" s="48">
        <v>0.01</v>
      </c>
      <c r="AB357" s="48">
        <v>0</v>
      </c>
      <c r="AC357" s="48">
        <v>0</v>
      </c>
      <c r="AD357" s="48">
        <v>0</v>
      </c>
      <c r="AE357" s="48">
        <v>0</v>
      </c>
      <c r="AF357" s="48">
        <v>0</v>
      </c>
      <c r="AG357" s="48">
        <v>0</v>
      </c>
      <c r="AH357" s="45" t="s">
        <v>759</v>
      </c>
    </row>
    <row r="358" spans="1:34" x14ac:dyDescent="0.25">
      <c r="A358" s="1">
        <v>354</v>
      </c>
      <c r="B358" s="37">
        <v>7164700</v>
      </c>
      <c r="C358" s="37" t="s">
        <v>439</v>
      </c>
      <c r="D358" s="37"/>
      <c r="E358" s="43">
        <v>560</v>
      </c>
      <c r="F358" s="43">
        <v>940</v>
      </c>
      <c r="G358" s="43">
        <v>1540</v>
      </c>
      <c r="H358" s="43">
        <v>1360</v>
      </c>
      <c r="I358" s="37"/>
      <c r="J358" s="48">
        <v>0.5</v>
      </c>
      <c r="K358" s="48">
        <v>0.43999999999999995</v>
      </c>
      <c r="L358" s="48">
        <v>0</v>
      </c>
      <c r="M358" s="48">
        <v>0</v>
      </c>
      <c r="N358" s="48">
        <v>0</v>
      </c>
      <c r="O358" s="48">
        <v>0</v>
      </c>
      <c r="P358" s="48">
        <v>0</v>
      </c>
      <c r="Q358" s="48">
        <v>0</v>
      </c>
      <c r="R358" s="48">
        <v>0.05</v>
      </c>
      <c r="S358" s="48">
        <v>0</v>
      </c>
      <c r="T358" s="48">
        <v>0</v>
      </c>
      <c r="U358" s="48">
        <v>0</v>
      </c>
      <c r="V358" s="48">
        <v>0</v>
      </c>
      <c r="W358" s="48">
        <v>0</v>
      </c>
      <c r="X358" s="48">
        <v>0</v>
      </c>
      <c r="Y358" s="48">
        <v>0</v>
      </c>
      <c r="Z358" s="48">
        <v>0.01</v>
      </c>
      <c r="AA358" s="48">
        <v>0</v>
      </c>
      <c r="AB358" s="48">
        <v>0</v>
      </c>
      <c r="AC358" s="48">
        <v>0</v>
      </c>
      <c r="AD358" s="48">
        <v>0</v>
      </c>
      <c r="AE358" s="48">
        <v>0</v>
      </c>
      <c r="AF358" s="48">
        <v>0</v>
      </c>
      <c r="AG358" s="48">
        <v>0</v>
      </c>
      <c r="AH358" s="45" t="s">
        <v>759</v>
      </c>
    </row>
    <row r="359" spans="1:34" x14ac:dyDescent="0.25">
      <c r="A359" s="1">
        <v>355</v>
      </c>
      <c r="B359" s="32">
        <v>61118079</v>
      </c>
      <c r="C359" s="32" t="s">
        <v>440</v>
      </c>
      <c r="D359" s="32"/>
      <c r="E359" s="44">
        <v>950</v>
      </c>
      <c r="F359" s="44">
        <v>1020</v>
      </c>
      <c r="G359" s="44">
        <v>1050</v>
      </c>
      <c r="H359" s="44">
        <v>960</v>
      </c>
      <c r="I359" s="32"/>
      <c r="J359" s="48">
        <v>0</v>
      </c>
      <c r="K359" s="48">
        <v>0</v>
      </c>
      <c r="L359" s="48">
        <v>0</v>
      </c>
      <c r="M359" s="48">
        <v>0</v>
      </c>
      <c r="N359" s="48">
        <v>0</v>
      </c>
      <c r="O359" s="48">
        <v>0</v>
      </c>
      <c r="P359" s="48">
        <v>0</v>
      </c>
      <c r="Q359" s="48">
        <v>0</v>
      </c>
      <c r="R359" s="48">
        <v>0.15</v>
      </c>
      <c r="S359" s="48">
        <v>0.4</v>
      </c>
      <c r="T359" s="48">
        <v>0</v>
      </c>
      <c r="U359" s="48">
        <v>0</v>
      </c>
      <c r="V359" s="48">
        <v>0</v>
      </c>
      <c r="W359" s="48">
        <v>0</v>
      </c>
      <c r="X359" s="48">
        <v>0</v>
      </c>
      <c r="Y359" s="48">
        <v>0</v>
      </c>
      <c r="Z359" s="48">
        <v>0.2</v>
      </c>
      <c r="AA359" s="48">
        <v>0.25</v>
      </c>
      <c r="AB359" s="48">
        <v>0</v>
      </c>
      <c r="AC359" s="48">
        <v>0</v>
      </c>
      <c r="AD359" s="48">
        <v>0</v>
      </c>
      <c r="AE359" s="48">
        <v>0</v>
      </c>
      <c r="AF359" s="48">
        <v>0</v>
      </c>
      <c r="AG359" s="48">
        <v>0</v>
      </c>
      <c r="AH359" s="45" t="s">
        <v>759</v>
      </c>
    </row>
    <row r="360" spans="1:34" x14ac:dyDescent="0.25">
      <c r="A360" s="1">
        <v>356</v>
      </c>
      <c r="B360" s="37">
        <v>26321289</v>
      </c>
      <c r="C360" s="37" t="s">
        <v>441</v>
      </c>
      <c r="D360" s="37"/>
      <c r="E360" s="43">
        <v>645</v>
      </c>
      <c r="F360" s="43">
        <v>1099</v>
      </c>
      <c r="G360" s="43">
        <v>1263</v>
      </c>
      <c r="H360" s="43">
        <v>1300</v>
      </c>
      <c r="I360" s="37"/>
      <c r="J360" s="48">
        <v>0</v>
      </c>
      <c r="K360" s="48">
        <v>1</v>
      </c>
      <c r="L360" s="48">
        <v>0</v>
      </c>
      <c r="M360" s="48">
        <v>0</v>
      </c>
      <c r="N360" s="48">
        <v>0</v>
      </c>
      <c r="O360" s="48">
        <v>0</v>
      </c>
      <c r="P360" s="48">
        <v>0</v>
      </c>
      <c r="Q360" s="48">
        <v>0</v>
      </c>
      <c r="R360" s="48">
        <v>0</v>
      </c>
      <c r="S360" s="48">
        <v>0</v>
      </c>
      <c r="T360" s="48">
        <v>0</v>
      </c>
      <c r="U360" s="48">
        <v>0</v>
      </c>
      <c r="V360" s="48">
        <v>0</v>
      </c>
      <c r="W360" s="48">
        <v>0</v>
      </c>
      <c r="X360" s="48">
        <v>0</v>
      </c>
      <c r="Y360" s="48">
        <v>0</v>
      </c>
      <c r="Z360" s="48">
        <v>0</v>
      </c>
      <c r="AA360" s="48">
        <v>0</v>
      </c>
      <c r="AB360" s="48">
        <v>0</v>
      </c>
      <c r="AC360" s="48">
        <v>0</v>
      </c>
      <c r="AD360" s="48">
        <v>0</v>
      </c>
      <c r="AE360" s="48">
        <v>0</v>
      </c>
      <c r="AF360" s="48">
        <v>0</v>
      </c>
      <c r="AG360" s="48">
        <v>0</v>
      </c>
      <c r="AH360" s="45" t="s">
        <v>759</v>
      </c>
    </row>
    <row r="361" spans="1:34" x14ac:dyDescent="0.25">
      <c r="A361" s="1">
        <v>357</v>
      </c>
      <c r="B361" s="32">
        <v>291331</v>
      </c>
      <c r="C361" s="32" t="s">
        <v>442</v>
      </c>
      <c r="D361" s="32"/>
      <c r="E361" s="44">
        <v>1000</v>
      </c>
      <c r="F361" s="44">
        <v>1000</v>
      </c>
      <c r="G361" s="44">
        <v>1000</v>
      </c>
      <c r="H361" s="44">
        <v>1000</v>
      </c>
      <c r="I361" s="32"/>
      <c r="J361" s="48">
        <v>0.1</v>
      </c>
      <c r="K361" s="48">
        <v>0.7</v>
      </c>
      <c r="L361" s="48">
        <v>0.1</v>
      </c>
      <c r="M361" s="48">
        <v>0.1</v>
      </c>
      <c r="N361" s="48">
        <v>0</v>
      </c>
      <c r="O361" s="48">
        <v>0</v>
      </c>
      <c r="P361" s="48">
        <v>0</v>
      </c>
      <c r="Q361" s="48">
        <v>0</v>
      </c>
      <c r="R361" s="48">
        <v>0</v>
      </c>
      <c r="S361" s="48">
        <v>0</v>
      </c>
      <c r="T361" s="48">
        <v>0</v>
      </c>
      <c r="U361" s="48">
        <v>0</v>
      </c>
      <c r="V361" s="48">
        <v>0</v>
      </c>
      <c r="W361" s="48">
        <v>0</v>
      </c>
      <c r="X361" s="48">
        <v>0</v>
      </c>
      <c r="Y361" s="48">
        <v>0</v>
      </c>
      <c r="Z361" s="48">
        <v>0</v>
      </c>
      <c r="AA361" s="48">
        <v>0</v>
      </c>
      <c r="AB361" s="48">
        <v>0</v>
      </c>
      <c r="AC361" s="48">
        <v>0</v>
      </c>
      <c r="AD361" s="48">
        <v>0</v>
      </c>
      <c r="AE361" s="48">
        <v>0</v>
      </c>
      <c r="AF361" s="48">
        <v>0</v>
      </c>
      <c r="AG361" s="48">
        <v>0</v>
      </c>
      <c r="AH361" s="45" t="s">
        <v>759</v>
      </c>
    </row>
    <row r="362" spans="1:34" x14ac:dyDescent="0.25">
      <c r="A362" s="1">
        <v>358</v>
      </c>
      <c r="B362" s="37">
        <v>3690440</v>
      </c>
      <c r="C362" s="37" t="s">
        <v>443</v>
      </c>
      <c r="D362" s="37"/>
      <c r="E362" s="43">
        <v>0</v>
      </c>
      <c r="F362" s="43">
        <v>1000</v>
      </c>
      <c r="G362" s="43">
        <v>1000</v>
      </c>
      <c r="H362" s="43">
        <v>1000</v>
      </c>
      <c r="I362" s="37"/>
      <c r="J362" s="48">
        <v>0</v>
      </c>
      <c r="K362" s="48">
        <v>0.6</v>
      </c>
      <c r="L362" s="48">
        <v>0</v>
      </c>
      <c r="M362" s="48">
        <v>0</v>
      </c>
      <c r="N362" s="48">
        <v>0</v>
      </c>
      <c r="O362" s="48">
        <v>0.3</v>
      </c>
      <c r="P362" s="48">
        <v>0</v>
      </c>
      <c r="Q362" s="48">
        <v>0</v>
      </c>
      <c r="R362" s="48">
        <v>0</v>
      </c>
      <c r="S362" s="48">
        <v>0.1</v>
      </c>
      <c r="T362" s="48">
        <v>0</v>
      </c>
      <c r="U362" s="48">
        <v>0</v>
      </c>
      <c r="V362" s="48">
        <v>0</v>
      </c>
      <c r="W362" s="48">
        <v>0</v>
      </c>
      <c r="X362" s="48">
        <v>0</v>
      </c>
      <c r="Y362" s="48">
        <v>0</v>
      </c>
      <c r="Z362" s="48">
        <v>0</v>
      </c>
      <c r="AA362" s="48">
        <v>0</v>
      </c>
      <c r="AB362" s="48">
        <v>0</v>
      </c>
      <c r="AC362" s="48">
        <v>0</v>
      </c>
      <c r="AD362" s="48">
        <v>0</v>
      </c>
      <c r="AE362" s="48">
        <v>0</v>
      </c>
      <c r="AF362" s="48">
        <v>0</v>
      </c>
      <c r="AG362" s="48">
        <v>0</v>
      </c>
      <c r="AH362" s="45" t="s">
        <v>759</v>
      </c>
    </row>
    <row r="363" spans="1:34" x14ac:dyDescent="0.25">
      <c r="A363" s="1">
        <v>359</v>
      </c>
      <c r="B363" s="32">
        <v>6896871</v>
      </c>
      <c r="C363" s="32" t="s">
        <v>444</v>
      </c>
      <c r="D363" s="32"/>
      <c r="E363" s="44">
        <v>1000</v>
      </c>
      <c r="F363" s="44">
        <v>1000</v>
      </c>
      <c r="G363" s="44">
        <v>1000</v>
      </c>
      <c r="H363" s="44">
        <v>1000</v>
      </c>
      <c r="I363" s="32"/>
      <c r="J363" s="48">
        <v>0.2</v>
      </c>
      <c r="K363" s="48">
        <v>0.19999999999999996</v>
      </c>
      <c r="L363" s="48">
        <v>0</v>
      </c>
      <c r="M363" s="48">
        <v>0.6</v>
      </c>
      <c r="N363" s="48">
        <v>0</v>
      </c>
      <c r="O363" s="48">
        <v>0</v>
      </c>
      <c r="P363" s="48">
        <v>0</v>
      </c>
      <c r="Q363" s="48">
        <v>0</v>
      </c>
      <c r="R363" s="48">
        <v>0</v>
      </c>
      <c r="S363" s="48">
        <v>0</v>
      </c>
      <c r="T363" s="48">
        <v>0</v>
      </c>
      <c r="U363" s="48">
        <v>0</v>
      </c>
      <c r="V363" s="48">
        <v>0</v>
      </c>
      <c r="W363" s="48">
        <v>0</v>
      </c>
      <c r="X363" s="48">
        <v>0</v>
      </c>
      <c r="Y363" s="48">
        <v>0</v>
      </c>
      <c r="Z363" s="48">
        <v>0</v>
      </c>
      <c r="AA363" s="48">
        <v>0</v>
      </c>
      <c r="AB363" s="48">
        <v>0</v>
      </c>
      <c r="AC363" s="48">
        <v>0</v>
      </c>
      <c r="AD363" s="48">
        <v>0</v>
      </c>
      <c r="AE363" s="48">
        <v>0</v>
      </c>
      <c r="AF363" s="48">
        <v>0</v>
      </c>
      <c r="AG363" s="48">
        <v>0</v>
      </c>
      <c r="AH363" s="45" t="s">
        <v>759</v>
      </c>
    </row>
    <row r="364" spans="1:34" x14ac:dyDescent="0.25">
      <c r="A364" s="1">
        <v>360</v>
      </c>
      <c r="B364" s="37">
        <v>13093177</v>
      </c>
      <c r="C364" s="37" t="s">
        <v>445</v>
      </c>
      <c r="D364" s="37"/>
      <c r="E364" s="43">
        <v>1000</v>
      </c>
      <c r="F364" s="43">
        <v>1000</v>
      </c>
      <c r="G364" s="43">
        <v>1000</v>
      </c>
      <c r="H364" s="43">
        <v>1000</v>
      </c>
      <c r="I364" s="37"/>
      <c r="J364" s="48">
        <v>0.2</v>
      </c>
      <c r="K364" s="48">
        <v>0.5</v>
      </c>
      <c r="L364" s="48">
        <v>0</v>
      </c>
      <c r="M364" s="48">
        <v>0</v>
      </c>
      <c r="N364" s="48">
        <v>0.1</v>
      </c>
      <c r="O364" s="48">
        <v>0.2</v>
      </c>
      <c r="P364" s="48">
        <v>0</v>
      </c>
      <c r="Q364" s="48">
        <v>0</v>
      </c>
      <c r="R364" s="48">
        <v>0</v>
      </c>
      <c r="S364" s="48">
        <v>0</v>
      </c>
      <c r="T364" s="48">
        <v>0</v>
      </c>
      <c r="U364" s="48">
        <v>0</v>
      </c>
      <c r="V364" s="48">
        <v>0</v>
      </c>
      <c r="W364" s="48">
        <v>0</v>
      </c>
      <c r="X364" s="48">
        <v>0</v>
      </c>
      <c r="Y364" s="48">
        <v>0</v>
      </c>
      <c r="Z364" s="48">
        <v>0</v>
      </c>
      <c r="AA364" s="48">
        <v>0</v>
      </c>
      <c r="AB364" s="48">
        <v>0</v>
      </c>
      <c r="AC364" s="48">
        <v>0</v>
      </c>
      <c r="AD364" s="48">
        <v>0</v>
      </c>
      <c r="AE364" s="48">
        <v>0</v>
      </c>
      <c r="AF364" s="48">
        <v>0</v>
      </c>
      <c r="AG364" s="48">
        <v>0</v>
      </c>
      <c r="AH364" s="45" t="s">
        <v>759</v>
      </c>
    </row>
    <row r="365" spans="1:34" x14ac:dyDescent="0.25">
      <c r="A365" s="1">
        <v>361</v>
      </c>
      <c r="B365" s="32">
        <v>4902955</v>
      </c>
      <c r="C365" s="32" t="s">
        <v>446</v>
      </c>
      <c r="D365" s="32"/>
      <c r="E365" s="44">
        <v>1000</v>
      </c>
      <c r="F365" s="44">
        <v>1000</v>
      </c>
      <c r="G365" s="44">
        <v>1000</v>
      </c>
      <c r="H365" s="44">
        <v>1000</v>
      </c>
      <c r="I365" s="32"/>
      <c r="J365" s="48">
        <v>0</v>
      </c>
      <c r="K365" s="48">
        <v>1</v>
      </c>
      <c r="L365" s="48">
        <v>0</v>
      </c>
      <c r="M365" s="48">
        <v>0</v>
      </c>
      <c r="N365" s="48">
        <v>0</v>
      </c>
      <c r="O365" s="48">
        <v>0</v>
      </c>
      <c r="P365" s="48">
        <v>0</v>
      </c>
      <c r="Q365" s="48">
        <v>0</v>
      </c>
      <c r="R365" s="48">
        <v>0</v>
      </c>
      <c r="S365" s="48">
        <v>0</v>
      </c>
      <c r="T365" s="48">
        <v>0</v>
      </c>
      <c r="U365" s="48">
        <v>0</v>
      </c>
      <c r="V365" s="48">
        <v>0</v>
      </c>
      <c r="W365" s="48">
        <v>0</v>
      </c>
      <c r="X365" s="48">
        <v>0</v>
      </c>
      <c r="Y365" s="48">
        <v>0</v>
      </c>
      <c r="Z365" s="48">
        <v>0</v>
      </c>
      <c r="AA365" s="48">
        <v>0</v>
      </c>
      <c r="AB365" s="48">
        <v>0</v>
      </c>
      <c r="AC365" s="48">
        <v>0</v>
      </c>
      <c r="AD365" s="48">
        <v>0</v>
      </c>
      <c r="AE365" s="48">
        <v>0</v>
      </c>
      <c r="AF365" s="48">
        <v>0</v>
      </c>
      <c r="AG365" s="48">
        <v>0</v>
      </c>
      <c r="AH365" s="45" t="s">
        <v>759</v>
      </c>
    </row>
    <row r="366" spans="1:34" x14ac:dyDescent="0.25">
      <c r="A366" s="1">
        <v>362</v>
      </c>
      <c r="B366" s="37">
        <v>8759561</v>
      </c>
      <c r="C366" s="37" t="s">
        <v>447</v>
      </c>
      <c r="D366" s="37"/>
      <c r="E366" s="43">
        <v>1000</v>
      </c>
      <c r="F366" s="43">
        <v>1000</v>
      </c>
      <c r="G366" s="43">
        <v>1000</v>
      </c>
      <c r="H366" s="43">
        <v>1000</v>
      </c>
      <c r="I366" s="37"/>
      <c r="J366" s="48">
        <v>0</v>
      </c>
      <c r="K366" s="48">
        <v>0</v>
      </c>
      <c r="L366" s="48">
        <v>1</v>
      </c>
      <c r="M366" s="48">
        <v>0</v>
      </c>
      <c r="N366" s="48">
        <v>0</v>
      </c>
      <c r="O366" s="48">
        <v>0</v>
      </c>
      <c r="P366" s="48">
        <v>0</v>
      </c>
      <c r="Q366" s="48">
        <v>0</v>
      </c>
      <c r="R366" s="48">
        <v>0</v>
      </c>
      <c r="S366" s="48">
        <v>0</v>
      </c>
      <c r="T366" s="48">
        <v>0</v>
      </c>
      <c r="U366" s="48">
        <v>0</v>
      </c>
      <c r="V366" s="48">
        <v>0</v>
      </c>
      <c r="W366" s="48">
        <v>0</v>
      </c>
      <c r="X366" s="48">
        <v>0</v>
      </c>
      <c r="Y366" s="48">
        <v>0</v>
      </c>
      <c r="Z366" s="48">
        <v>0</v>
      </c>
      <c r="AA366" s="48">
        <v>0</v>
      </c>
      <c r="AB366" s="48">
        <v>0</v>
      </c>
      <c r="AC366" s="48">
        <v>0</v>
      </c>
      <c r="AD366" s="48">
        <v>0</v>
      </c>
      <c r="AE366" s="48">
        <v>0</v>
      </c>
      <c r="AF366" s="48">
        <v>0</v>
      </c>
      <c r="AG366" s="48">
        <v>0</v>
      </c>
      <c r="AH366" s="45" t="s">
        <v>759</v>
      </c>
    </row>
    <row r="367" spans="1:34" x14ac:dyDescent="0.25">
      <c r="A367" s="1">
        <v>363</v>
      </c>
      <c r="B367" s="32">
        <v>11073110</v>
      </c>
      <c r="C367" s="32" t="s">
        <v>448</v>
      </c>
      <c r="D367" s="32"/>
      <c r="E367" s="44">
        <v>1000</v>
      </c>
      <c r="F367" s="44">
        <v>1000</v>
      </c>
      <c r="G367" s="44">
        <v>1000</v>
      </c>
      <c r="H367" s="44">
        <v>1000</v>
      </c>
      <c r="I367" s="32"/>
      <c r="J367" s="48">
        <v>0</v>
      </c>
      <c r="K367" s="48">
        <v>1</v>
      </c>
      <c r="L367" s="48">
        <v>0</v>
      </c>
      <c r="M367" s="48">
        <v>0</v>
      </c>
      <c r="N367" s="48">
        <v>0</v>
      </c>
      <c r="O367" s="48">
        <v>0</v>
      </c>
      <c r="P367" s="48">
        <v>0</v>
      </c>
      <c r="Q367" s="48">
        <v>0</v>
      </c>
      <c r="R367" s="48">
        <v>0</v>
      </c>
      <c r="S367" s="48">
        <v>0</v>
      </c>
      <c r="T367" s="48">
        <v>0</v>
      </c>
      <c r="U367" s="48">
        <v>0</v>
      </c>
      <c r="V367" s="48">
        <v>0</v>
      </c>
      <c r="W367" s="48">
        <v>0</v>
      </c>
      <c r="X367" s="48">
        <v>0</v>
      </c>
      <c r="Y367" s="48">
        <v>0</v>
      </c>
      <c r="Z367" s="48">
        <v>0</v>
      </c>
      <c r="AA367" s="48">
        <v>0</v>
      </c>
      <c r="AB367" s="48">
        <v>0</v>
      </c>
      <c r="AC367" s="48">
        <v>0</v>
      </c>
      <c r="AD367" s="48">
        <v>0</v>
      </c>
      <c r="AE367" s="48">
        <v>0</v>
      </c>
      <c r="AF367" s="48">
        <v>0</v>
      </c>
      <c r="AG367" s="48">
        <v>0</v>
      </c>
      <c r="AH367" s="45" t="s">
        <v>759</v>
      </c>
    </row>
    <row r="368" spans="1:34" x14ac:dyDescent="0.25">
      <c r="A368" s="1">
        <v>364</v>
      </c>
      <c r="B368" s="37">
        <v>15622754</v>
      </c>
      <c r="C368" s="37" t="s">
        <v>449</v>
      </c>
      <c r="D368" s="37" t="s">
        <v>449</v>
      </c>
      <c r="E368" s="43">
        <v>1000</v>
      </c>
      <c r="F368" s="43">
        <v>1000</v>
      </c>
      <c r="G368" s="43">
        <v>1000</v>
      </c>
      <c r="H368" s="43">
        <v>1000</v>
      </c>
      <c r="I368" s="37"/>
      <c r="J368" s="48">
        <v>0.2</v>
      </c>
      <c r="K368" s="48">
        <v>0.8</v>
      </c>
      <c r="L368" s="48">
        <v>0</v>
      </c>
      <c r="M368" s="48">
        <v>0</v>
      </c>
      <c r="N368" s="48">
        <v>0</v>
      </c>
      <c r="O368" s="48">
        <v>0</v>
      </c>
      <c r="P368" s="48">
        <v>0</v>
      </c>
      <c r="Q368" s="48">
        <v>0</v>
      </c>
      <c r="R368" s="48">
        <v>0</v>
      </c>
      <c r="S368" s="48">
        <v>0</v>
      </c>
      <c r="T368" s="48">
        <v>0</v>
      </c>
      <c r="U368" s="48">
        <v>0</v>
      </c>
      <c r="V368" s="48">
        <v>0</v>
      </c>
      <c r="W368" s="48">
        <v>0</v>
      </c>
      <c r="X368" s="48">
        <v>0</v>
      </c>
      <c r="Y368" s="48">
        <v>0</v>
      </c>
      <c r="Z368" s="48">
        <v>0</v>
      </c>
      <c r="AA368" s="48">
        <v>0</v>
      </c>
      <c r="AB368" s="48">
        <v>0</v>
      </c>
      <c r="AC368" s="48">
        <v>0</v>
      </c>
      <c r="AD368" s="48">
        <v>0</v>
      </c>
      <c r="AE368" s="48">
        <v>0</v>
      </c>
      <c r="AF368" s="48">
        <v>0</v>
      </c>
      <c r="AG368" s="48">
        <v>0</v>
      </c>
      <c r="AH368" s="45" t="s">
        <v>759</v>
      </c>
    </row>
    <row r="369" spans="1:34" x14ac:dyDescent="0.25">
      <c r="A369" s="1">
        <v>365</v>
      </c>
      <c r="B369" s="32">
        <v>25268333</v>
      </c>
      <c r="C369" s="32" t="s">
        <v>450</v>
      </c>
      <c r="D369" s="32" t="s">
        <v>450</v>
      </c>
      <c r="E369" s="44">
        <v>1000</v>
      </c>
      <c r="F369" s="44">
        <v>1000</v>
      </c>
      <c r="G369" s="44">
        <v>1000</v>
      </c>
      <c r="H369" s="44">
        <v>1000</v>
      </c>
      <c r="I369" s="32"/>
      <c r="J369" s="48">
        <v>0.2</v>
      </c>
      <c r="K369" s="48">
        <v>0.75</v>
      </c>
      <c r="L369" s="48">
        <v>0</v>
      </c>
      <c r="M369" s="48">
        <v>0</v>
      </c>
      <c r="N369" s="48">
        <v>0</v>
      </c>
      <c r="O369" s="48">
        <v>0</v>
      </c>
      <c r="P369" s="48">
        <v>0</v>
      </c>
      <c r="Q369" s="48">
        <v>0</v>
      </c>
      <c r="R369" s="48">
        <v>0</v>
      </c>
      <c r="S369" s="48">
        <v>0.05</v>
      </c>
      <c r="T369" s="48">
        <v>0</v>
      </c>
      <c r="U369" s="48">
        <v>0</v>
      </c>
      <c r="V369" s="48">
        <v>0</v>
      </c>
      <c r="W369" s="48">
        <v>0</v>
      </c>
      <c r="X369" s="48">
        <v>0</v>
      </c>
      <c r="Y369" s="48">
        <v>0</v>
      </c>
      <c r="Z369" s="48">
        <v>0</v>
      </c>
      <c r="AA369" s="48">
        <v>0</v>
      </c>
      <c r="AB369" s="48">
        <v>0</v>
      </c>
      <c r="AC369" s="48">
        <v>0</v>
      </c>
      <c r="AD369" s="48">
        <v>0</v>
      </c>
      <c r="AE369" s="48">
        <v>0</v>
      </c>
      <c r="AF369" s="48">
        <v>0</v>
      </c>
      <c r="AG369" s="48">
        <v>0</v>
      </c>
      <c r="AH369" s="45" t="s">
        <v>759</v>
      </c>
    </row>
    <row r="370" spans="1:34" x14ac:dyDescent="0.25">
      <c r="A370" s="1">
        <v>366</v>
      </c>
      <c r="B370" s="37">
        <v>26151782</v>
      </c>
      <c r="C370" s="37" t="s">
        <v>451</v>
      </c>
      <c r="D370" s="37"/>
      <c r="E370" s="43">
        <v>1000</v>
      </c>
      <c r="F370" s="43">
        <v>1000</v>
      </c>
      <c r="G370" s="43">
        <v>1000</v>
      </c>
      <c r="H370" s="43">
        <v>800</v>
      </c>
      <c r="I370" s="37"/>
      <c r="J370" s="48">
        <v>0</v>
      </c>
      <c r="K370" s="48">
        <v>1</v>
      </c>
      <c r="L370" s="48">
        <v>0</v>
      </c>
      <c r="M370" s="48">
        <v>0</v>
      </c>
      <c r="N370" s="48">
        <v>0</v>
      </c>
      <c r="O370" s="48">
        <v>0</v>
      </c>
      <c r="P370" s="48">
        <v>0</v>
      </c>
      <c r="Q370" s="48">
        <v>0</v>
      </c>
      <c r="R370" s="48">
        <v>0</v>
      </c>
      <c r="S370" s="48">
        <v>0</v>
      </c>
      <c r="T370" s="48">
        <v>0</v>
      </c>
      <c r="U370" s="48">
        <v>0</v>
      </c>
      <c r="V370" s="48">
        <v>0</v>
      </c>
      <c r="W370" s="48">
        <v>0</v>
      </c>
      <c r="X370" s="48">
        <v>0</v>
      </c>
      <c r="Y370" s="48">
        <v>0</v>
      </c>
      <c r="Z370" s="48">
        <v>0</v>
      </c>
      <c r="AA370" s="48">
        <v>0</v>
      </c>
      <c r="AB370" s="48">
        <v>0</v>
      </c>
      <c r="AC370" s="48">
        <v>0</v>
      </c>
      <c r="AD370" s="48">
        <v>0</v>
      </c>
      <c r="AE370" s="48">
        <v>0</v>
      </c>
      <c r="AF370" s="48">
        <v>0</v>
      </c>
      <c r="AG370" s="48">
        <v>0</v>
      </c>
      <c r="AH370" s="45" t="s">
        <v>759</v>
      </c>
    </row>
    <row r="371" spans="1:34" x14ac:dyDescent="0.25">
      <c r="A371" s="1">
        <v>367</v>
      </c>
      <c r="B371" s="32">
        <v>26435535</v>
      </c>
      <c r="C371" s="32" t="s">
        <v>452</v>
      </c>
      <c r="D371" s="32"/>
      <c r="E371" s="44">
        <v>1000</v>
      </c>
      <c r="F371" s="44">
        <v>1000</v>
      </c>
      <c r="G371" s="44">
        <v>1000</v>
      </c>
      <c r="H371" s="44">
        <v>1000</v>
      </c>
      <c r="I371" s="32"/>
      <c r="J371" s="48">
        <v>0.5</v>
      </c>
      <c r="K371" s="48">
        <v>0.5</v>
      </c>
      <c r="L371" s="48">
        <v>0</v>
      </c>
      <c r="M371" s="48">
        <v>0</v>
      </c>
      <c r="N371" s="48">
        <v>0</v>
      </c>
      <c r="O371" s="48">
        <v>0</v>
      </c>
      <c r="P371" s="48">
        <v>0</v>
      </c>
      <c r="Q371" s="48">
        <v>0</v>
      </c>
      <c r="R371" s="48">
        <v>0</v>
      </c>
      <c r="S371" s="48">
        <v>0</v>
      </c>
      <c r="T371" s="48">
        <v>0</v>
      </c>
      <c r="U371" s="48">
        <v>0</v>
      </c>
      <c r="V371" s="48">
        <v>0</v>
      </c>
      <c r="W371" s="48">
        <v>0</v>
      </c>
      <c r="X371" s="48">
        <v>0</v>
      </c>
      <c r="Y371" s="48">
        <v>0</v>
      </c>
      <c r="Z371" s="48">
        <v>0</v>
      </c>
      <c r="AA371" s="48">
        <v>0</v>
      </c>
      <c r="AB371" s="48">
        <v>0</v>
      </c>
      <c r="AC371" s="48">
        <v>0</v>
      </c>
      <c r="AD371" s="48">
        <v>0</v>
      </c>
      <c r="AE371" s="48">
        <v>0</v>
      </c>
      <c r="AF371" s="48">
        <v>0</v>
      </c>
      <c r="AG371" s="48">
        <v>0</v>
      </c>
      <c r="AH371" s="45" t="s">
        <v>759</v>
      </c>
    </row>
    <row r="372" spans="1:34" x14ac:dyDescent="0.25">
      <c r="A372" s="1">
        <v>368</v>
      </c>
      <c r="B372" s="37">
        <v>28132327</v>
      </c>
      <c r="C372" s="37" t="s">
        <v>453</v>
      </c>
      <c r="D372" s="37"/>
      <c r="E372" s="43">
        <v>1000</v>
      </c>
      <c r="F372" s="43">
        <v>1000</v>
      </c>
      <c r="G372" s="43">
        <v>1000</v>
      </c>
      <c r="H372" s="43">
        <v>500</v>
      </c>
      <c r="I372" s="37"/>
      <c r="J372" s="48">
        <v>0</v>
      </c>
      <c r="K372" s="48">
        <v>1</v>
      </c>
      <c r="L372" s="48">
        <v>0</v>
      </c>
      <c r="M372" s="48">
        <v>0</v>
      </c>
      <c r="N372" s="48">
        <v>0</v>
      </c>
      <c r="O372" s="48">
        <v>0</v>
      </c>
      <c r="P372" s="48">
        <v>0</v>
      </c>
      <c r="Q372" s="48">
        <v>0</v>
      </c>
      <c r="R372" s="48">
        <v>0</v>
      </c>
      <c r="S372" s="48">
        <v>0</v>
      </c>
      <c r="T372" s="48">
        <v>0</v>
      </c>
      <c r="U372" s="48">
        <v>0</v>
      </c>
      <c r="V372" s="48">
        <v>0</v>
      </c>
      <c r="W372" s="48">
        <v>0</v>
      </c>
      <c r="X372" s="48">
        <v>0</v>
      </c>
      <c r="Y372" s="48">
        <v>0</v>
      </c>
      <c r="Z372" s="48">
        <v>0</v>
      </c>
      <c r="AA372" s="48">
        <v>0</v>
      </c>
      <c r="AB372" s="48">
        <v>0</v>
      </c>
      <c r="AC372" s="48">
        <v>0</v>
      </c>
      <c r="AD372" s="48">
        <v>0</v>
      </c>
      <c r="AE372" s="48">
        <v>0</v>
      </c>
      <c r="AF372" s="48">
        <v>0</v>
      </c>
      <c r="AG372" s="48">
        <v>0</v>
      </c>
      <c r="AH372" s="45" t="s">
        <v>762</v>
      </c>
    </row>
    <row r="373" spans="1:34" x14ac:dyDescent="0.25">
      <c r="A373" s="1">
        <v>369</v>
      </c>
      <c r="B373" s="32">
        <v>65807140</v>
      </c>
      <c r="C373" s="32" t="s">
        <v>454</v>
      </c>
      <c r="D373" s="32"/>
      <c r="E373" s="44">
        <v>1000</v>
      </c>
      <c r="F373" s="44">
        <v>1000</v>
      </c>
      <c r="G373" s="44">
        <v>1000</v>
      </c>
      <c r="H373" s="44">
        <v>1000</v>
      </c>
      <c r="I373" s="32"/>
      <c r="J373" s="48">
        <v>0.4</v>
      </c>
      <c r="K373" s="48">
        <v>0.19999999999999996</v>
      </c>
      <c r="L373" s="48">
        <v>0</v>
      </c>
      <c r="M373" s="48">
        <v>0</v>
      </c>
      <c r="N373" s="48">
        <v>0.2</v>
      </c>
      <c r="O373" s="48">
        <v>0.2</v>
      </c>
      <c r="P373" s="48">
        <v>0</v>
      </c>
      <c r="Q373" s="48">
        <v>0</v>
      </c>
      <c r="R373" s="48">
        <v>0</v>
      </c>
      <c r="S373" s="48">
        <v>0</v>
      </c>
      <c r="T373" s="48">
        <v>0</v>
      </c>
      <c r="U373" s="48">
        <v>0</v>
      </c>
      <c r="V373" s="48">
        <v>0</v>
      </c>
      <c r="W373" s="48">
        <v>0</v>
      </c>
      <c r="X373" s="48">
        <v>0</v>
      </c>
      <c r="Y373" s="48">
        <v>0</v>
      </c>
      <c r="Z373" s="48">
        <v>0</v>
      </c>
      <c r="AA373" s="48">
        <v>0</v>
      </c>
      <c r="AB373" s="48">
        <v>0</v>
      </c>
      <c r="AC373" s="48">
        <v>0</v>
      </c>
      <c r="AD373" s="48">
        <v>0</v>
      </c>
      <c r="AE373" s="48">
        <v>0</v>
      </c>
      <c r="AF373" s="48">
        <v>0</v>
      </c>
      <c r="AG373" s="48">
        <v>0</v>
      </c>
      <c r="AH373" s="45" t="s">
        <v>759</v>
      </c>
    </row>
    <row r="374" spans="1:34" x14ac:dyDescent="0.25">
      <c r="A374" s="1">
        <v>370</v>
      </c>
      <c r="B374" s="37">
        <v>66119251</v>
      </c>
      <c r="C374" s="37" t="s">
        <v>455</v>
      </c>
      <c r="D374" s="37"/>
      <c r="E374" s="43">
        <v>1000</v>
      </c>
      <c r="F374" s="43">
        <v>1000</v>
      </c>
      <c r="G374" s="43">
        <v>1000</v>
      </c>
      <c r="H374" s="43">
        <v>1000</v>
      </c>
      <c r="I374" s="37"/>
      <c r="J374" s="48">
        <v>1</v>
      </c>
      <c r="K374" s="48">
        <v>0</v>
      </c>
      <c r="L374" s="48">
        <v>0</v>
      </c>
      <c r="M374" s="48">
        <v>0</v>
      </c>
      <c r="N374" s="48">
        <v>0</v>
      </c>
      <c r="O374" s="48">
        <v>0</v>
      </c>
      <c r="P374" s="48">
        <v>0</v>
      </c>
      <c r="Q374" s="48">
        <v>0</v>
      </c>
      <c r="R374" s="48">
        <v>0</v>
      </c>
      <c r="S374" s="48">
        <v>0</v>
      </c>
      <c r="T374" s="48">
        <v>0</v>
      </c>
      <c r="U374" s="48">
        <v>0</v>
      </c>
      <c r="V374" s="48">
        <v>0</v>
      </c>
      <c r="W374" s="48">
        <v>0</v>
      </c>
      <c r="X374" s="48">
        <v>0</v>
      </c>
      <c r="Y374" s="48">
        <v>0</v>
      </c>
      <c r="Z374" s="48">
        <v>0</v>
      </c>
      <c r="AA374" s="48">
        <v>0</v>
      </c>
      <c r="AB374" s="48">
        <v>0</v>
      </c>
      <c r="AC374" s="48">
        <v>0</v>
      </c>
      <c r="AD374" s="48">
        <v>0</v>
      </c>
      <c r="AE374" s="48">
        <v>0</v>
      </c>
      <c r="AF374" s="48">
        <v>0</v>
      </c>
      <c r="AG374" s="48">
        <v>0</v>
      </c>
      <c r="AH374" s="45" t="s">
        <v>759</v>
      </c>
    </row>
    <row r="375" spans="1:34" x14ac:dyDescent="0.25">
      <c r="A375" s="1">
        <v>371</v>
      </c>
      <c r="B375" s="32">
        <v>67160531</v>
      </c>
      <c r="C375" s="32" t="s">
        <v>456</v>
      </c>
      <c r="D375" s="32"/>
      <c r="E375" s="44">
        <v>0</v>
      </c>
      <c r="F375" s="44">
        <v>1000</v>
      </c>
      <c r="G375" s="44">
        <v>1000</v>
      </c>
      <c r="H375" s="44">
        <v>1000</v>
      </c>
      <c r="I375" s="32"/>
      <c r="J375" s="48">
        <v>0</v>
      </c>
      <c r="K375" s="48">
        <v>1</v>
      </c>
      <c r="L375" s="48">
        <v>0</v>
      </c>
      <c r="M375" s="48">
        <v>0</v>
      </c>
      <c r="N375" s="48">
        <v>0</v>
      </c>
      <c r="O375" s="48">
        <v>0</v>
      </c>
      <c r="P375" s="48">
        <v>0</v>
      </c>
      <c r="Q375" s="48">
        <v>0</v>
      </c>
      <c r="R375" s="48">
        <v>0</v>
      </c>
      <c r="S375" s="48">
        <v>0</v>
      </c>
      <c r="T375" s="48">
        <v>0</v>
      </c>
      <c r="U375" s="48">
        <v>0</v>
      </c>
      <c r="V375" s="48">
        <v>0</v>
      </c>
      <c r="W375" s="48">
        <v>0</v>
      </c>
      <c r="X375" s="48">
        <v>0</v>
      </c>
      <c r="Y375" s="48">
        <v>0</v>
      </c>
      <c r="Z375" s="48">
        <v>0</v>
      </c>
      <c r="AA375" s="48">
        <v>0</v>
      </c>
      <c r="AB375" s="48">
        <v>0</v>
      </c>
      <c r="AC375" s="48">
        <v>0</v>
      </c>
      <c r="AD375" s="48">
        <v>0</v>
      </c>
      <c r="AE375" s="48">
        <v>0</v>
      </c>
      <c r="AF375" s="48">
        <v>0</v>
      </c>
      <c r="AG375" s="48">
        <v>0</v>
      </c>
      <c r="AH375" s="45" t="s">
        <v>759</v>
      </c>
    </row>
    <row r="376" spans="1:34" x14ac:dyDescent="0.25">
      <c r="A376" s="1">
        <v>372</v>
      </c>
      <c r="B376" s="37">
        <v>68594615</v>
      </c>
      <c r="C376" s="37" t="s">
        <v>457</v>
      </c>
      <c r="D376" s="37"/>
      <c r="E376" s="43">
        <v>1200</v>
      </c>
      <c r="F376" s="43">
        <v>1000</v>
      </c>
      <c r="G376" s="43">
        <v>800</v>
      </c>
      <c r="H376" s="43">
        <v>400</v>
      </c>
      <c r="I376" s="37"/>
      <c r="J376" s="48">
        <v>0.05</v>
      </c>
      <c r="K376" s="48">
        <v>0.44999999999999996</v>
      </c>
      <c r="L376" s="48">
        <v>0</v>
      </c>
      <c r="M376" s="48">
        <v>0.5</v>
      </c>
      <c r="N376" s="48">
        <v>0</v>
      </c>
      <c r="O376" s="48">
        <v>0</v>
      </c>
      <c r="P376" s="48">
        <v>0</v>
      </c>
      <c r="Q376" s="48">
        <v>0</v>
      </c>
      <c r="R376" s="48">
        <v>0</v>
      </c>
      <c r="S376" s="48">
        <v>0</v>
      </c>
      <c r="T376" s="48">
        <v>0</v>
      </c>
      <c r="U376" s="48">
        <v>0</v>
      </c>
      <c r="V376" s="48">
        <v>0</v>
      </c>
      <c r="W376" s="48">
        <v>0</v>
      </c>
      <c r="X376" s="48">
        <v>0</v>
      </c>
      <c r="Y376" s="48">
        <v>0</v>
      </c>
      <c r="Z376" s="48">
        <v>0</v>
      </c>
      <c r="AA376" s="48">
        <v>0</v>
      </c>
      <c r="AB376" s="48">
        <v>0</v>
      </c>
      <c r="AC376" s="48">
        <v>0</v>
      </c>
      <c r="AD376" s="48">
        <v>0</v>
      </c>
      <c r="AE376" s="48">
        <v>0</v>
      </c>
      <c r="AF376" s="48">
        <v>0</v>
      </c>
      <c r="AG376" s="48">
        <v>0</v>
      </c>
      <c r="AH376" s="45" t="s">
        <v>759</v>
      </c>
    </row>
    <row r="377" spans="1:34" x14ac:dyDescent="0.25">
      <c r="A377" s="1">
        <v>373</v>
      </c>
      <c r="B377" s="32">
        <v>69656975</v>
      </c>
      <c r="C377" s="32" t="s">
        <v>458</v>
      </c>
      <c r="D377" s="32"/>
      <c r="E377" s="44">
        <v>1000</v>
      </c>
      <c r="F377" s="44">
        <v>1000</v>
      </c>
      <c r="G377" s="44">
        <v>1000</v>
      </c>
      <c r="H377" s="44">
        <v>1000</v>
      </c>
      <c r="I377" s="32"/>
      <c r="J377" s="48">
        <v>0</v>
      </c>
      <c r="K377" s="48">
        <v>1</v>
      </c>
      <c r="L377" s="48">
        <v>0</v>
      </c>
      <c r="M377" s="48">
        <v>0</v>
      </c>
      <c r="N377" s="48">
        <v>0</v>
      </c>
      <c r="O377" s="48">
        <v>0</v>
      </c>
      <c r="P377" s="48">
        <v>0</v>
      </c>
      <c r="Q377" s="48">
        <v>0</v>
      </c>
      <c r="R377" s="48">
        <v>0</v>
      </c>
      <c r="S377" s="48">
        <v>0</v>
      </c>
      <c r="T377" s="48">
        <v>0</v>
      </c>
      <c r="U377" s="48">
        <v>0</v>
      </c>
      <c r="V377" s="48">
        <v>0</v>
      </c>
      <c r="W377" s="48">
        <v>0</v>
      </c>
      <c r="X377" s="48">
        <v>0</v>
      </c>
      <c r="Y377" s="48">
        <v>0</v>
      </c>
      <c r="Z377" s="48">
        <v>0</v>
      </c>
      <c r="AA377" s="48">
        <v>0</v>
      </c>
      <c r="AB377" s="48">
        <v>0</v>
      </c>
      <c r="AC377" s="48">
        <v>0</v>
      </c>
      <c r="AD377" s="48">
        <v>0</v>
      </c>
      <c r="AE377" s="48">
        <v>0</v>
      </c>
      <c r="AF377" s="48">
        <v>0</v>
      </c>
      <c r="AG377" s="48">
        <v>0</v>
      </c>
      <c r="AH377" s="45" t="s">
        <v>759</v>
      </c>
    </row>
    <row r="378" spans="1:34" x14ac:dyDescent="0.25">
      <c r="A378" s="1">
        <v>374</v>
      </c>
      <c r="B378" s="37">
        <v>72787759</v>
      </c>
      <c r="C378" s="37" t="s">
        <v>459</v>
      </c>
      <c r="D378" s="37"/>
      <c r="E378" s="43">
        <v>1000</v>
      </c>
      <c r="F378" s="43">
        <v>1000</v>
      </c>
      <c r="G378" s="43">
        <v>1000</v>
      </c>
      <c r="H378" s="43">
        <v>1000</v>
      </c>
      <c r="I378" s="37"/>
      <c r="J378" s="48">
        <v>0</v>
      </c>
      <c r="K378" s="48">
        <v>1</v>
      </c>
      <c r="L378" s="48">
        <v>0</v>
      </c>
      <c r="M378" s="48">
        <v>0</v>
      </c>
      <c r="N378" s="48">
        <v>0</v>
      </c>
      <c r="O378" s="48">
        <v>0</v>
      </c>
      <c r="P378" s="48">
        <v>0</v>
      </c>
      <c r="Q378" s="48">
        <v>0</v>
      </c>
      <c r="R378" s="48">
        <v>0</v>
      </c>
      <c r="S378" s="48">
        <v>0</v>
      </c>
      <c r="T378" s="48">
        <v>0</v>
      </c>
      <c r="U378" s="48">
        <v>0</v>
      </c>
      <c r="V378" s="48">
        <v>0</v>
      </c>
      <c r="W378" s="48">
        <v>0</v>
      </c>
      <c r="X378" s="48">
        <v>0</v>
      </c>
      <c r="Y378" s="48">
        <v>0</v>
      </c>
      <c r="Z378" s="48">
        <v>0</v>
      </c>
      <c r="AA378" s="48">
        <v>0</v>
      </c>
      <c r="AB378" s="48">
        <v>0</v>
      </c>
      <c r="AC378" s="48">
        <v>0</v>
      </c>
      <c r="AD378" s="48">
        <v>0</v>
      </c>
      <c r="AE378" s="48">
        <v>0</v>
      </c>
      <c r="AF378" s="48">
        <v>0</v>
      </c>
      <c r="AG378" s="48">
        <v>0</v>
      </c>
      <c r="AH378" s="45" t="s">
        <v>759</v>
      </c>
    </row>
    <row r="379" spans="1:34" x14ac:dyDescent="0.25">
      <c r="A379" s="1">
        <v>375</v>
      </c>
      <c r="B379" s="32">
        <v>72789671</v>
      </c>
      <c r="C379" s="32" t="s">
        <v>460</v>
      </c>
      <c r="D379" s="32"/>
      <c r="E379" s="44">
        <v>1000</v>
      </c>
      <c r="F379" s="44">
        <v>1000</v>
      </c>
      <c r="G379" s="44">
        <v>1000</v>
      </c>
      <c r="H379" s="44">
        <v>1000</v>
      </c>
      <c r="I379" s="32"/>
      <c r="J379" s="48">
        <v>0</v>
      </c>
      <c r="K379" s="48">
        <v>1</v>
      </c>
      <c r="L379" s="48">
        <v>0</v>
      </c>
      <c r="M379" s="48">
        <v>0</v>
      </c>
      <c r="N379" s="48">
        <v>0</v>
      </c>
      <c r="O379" s="48">
        <v>0</v>
      </c>
      <c r="P379" s="48">
        <v>0</v>
      </c>
      <c r="Q379" s="48">
        <v>0</v>
      </c>
      <c r="R379" s="48">
        <v>0</v>
      </c>
      <c r="S379" s="48">
        <v>0</v>
      </c>
      <c r="T379" s="48">
        <v>0</v>
      </c>
      <c r="U379" s="48">
        <v>0</v>
      </c>
      <c r="V379" s="48">
        <v>0</v>
      </c>
      <c r="W379" s="48">
        <v>0</v>
      </c>
      <c r="X379" s="48">
        <v>0</v>
      </c>
      <c r="Y379" s="48">
        <v>0</v>
      </c>
      <c r="Z379" s="48">
        <v>0</v>
      </c>
      <c r="AA379" s="48">
        <v>0</v>
      </c>
      <c r="AB379" s="48">
        <v>0</v>
      </c>
      <c r="AC379" s="48">
        <v>0</v>
      </c>
      <c r="AD379" s="48">
        <v>0</v>
      </c>
      <c r="AE379" s="48">
        <v>0</v>
      </c>
      <c r="AF379" s="48">
        <v>0</v>
      </c>
      <c r="AG379" s="48">
        <v>0</v>
      </c>
      <c r="AH379" s="45" t="s">
        <v>759</v>
      </c>
    </row>
    <row r="380" spans="1:34" x14ac:dyDescent="0.25">
      <c r="A380" s="1">
        <v>376</v>
      </c>
      <c r="B380" s="37">
        <v>61918903</v>
      </c>
      <c r="C380" s="37" t="s">
        <v>461</v>
      </c>
      <c r="D380" s="37"/>
      <c r="E380" s="43">
        <v>1000</v>
      </c>
      <c r="F380" s="43">
        <v>1000</v>
      </c>
      <c r="G380" s="43">
        <v>1000</v>
      </c>
      <c r="H380" s="43">
        <v>1000</v>
      </c>
      <c r="I380" s="37"/>
      <c r="J380" s="48">
        <v>0.05</v>
      </c>
      <c r="K380" s="48">
        <v>0.10000000000000009</v>
      </c>
      <c r="L380" s="48">
        <v>0</v>
      </c>
      <c r="M380" s="48">
        <v>0</v>
      </c>
      <c r="N380" s="48">
        <v>0</v>
      </c>
      <c r="O380" s="48">
        <v>0</v>
      </c>
      <c r="P380" s="48">
        <v>0</v>
      </c>
      <c r="Q380" s="48">
        <v>0</v>
      </c>
      <c r="R380" s="48">
        <v>0.05</v>
      </c>
      <c r="S380" s="48">
        <v>0.1</v>
      </c>
      <c r="T380" s="48">
        <v>0</v>
      </c>
      <c r="U380" s="48">
        <v>0</v>
      </c>
      <c r="V380" s="48">
        <v>0</v>
      </c>
      <c r="W380" s="48">
        <v>0</v>
      </c>
      <c r="X380" s="48">
        <v>0</v>
      </c>
      <c r="Y380" s="48">
        <v>0</v>
      </c>
      <c r="Z380" s="48">
        <v>0.25</v>
      </c>
      <c r="AA380" s="48">
        <v>0.45</v>
      </c>
      <c r="AB380" s="48">
        <v>0</v>
      </c>
      <c r="AC380" s="48">
        <v>0</v>
      </c>
      <c r="AD380" s="48">
        <v>0</v>
      </c>
      <c r="AE380" s="48">
        <v>0</v>
      </c>
      <c r="AF380" s="48">
        <v>0</v>
      </c>
      <c r="AG380" s="48">
        <v>0</v>
      </c>
      <c r="AH380" s="45" t="s">
        <v>759</v>
      </c>
    </row>
    <row r="381" spans="1:34" x14ac:dyDescent="0.25">
      <c r="A381" s="1">
        <v>377</v>
      </c>
      <c r="B381" s="32">
        <v>63493390</v>
      </c>
      <c r="C381" s="32" t="s">
        <v>462</v>
      </c>
      <c r="D381" s="32"/>
      <c r="E381" s="44">
        <v>0</v>
      </c>
      <c r="F381" s="44">
        <v>850</v>
      </c>
      <c r="G381" s="44">
        <v>2100</v>
      </c>
      <c r="H381" s="44">
        <v>0</v>
      </c>
      <c r="I381" s="32"/>
      <c r="J381" s="48">
        <v>0.35</v>
      </c>
      <c r="K381" s="48">
        <v>0.39999999999999991</v>
      </c>
      <c r="L381" s="48">
        <v>0</v>
      </c>
      <c r="M381" s="48">
        <v>0</v>
      </c>
      <c r="N381" s="48">
        <v>0</v>
      </c>
      <c r="O381" s="48">
        <v>0.05</v>
      </c>
      <c r="P381" s="48">
        <v>0</v>
      </c>
      <c r="Q381" s="48">
        <v>0</v>
      </c>
      <c r="R381" s="48">
        <v>0</v>
      </c>
      <c r="S381" s="48">
        <v>0.1</v>
      </c>
      <c r="T381" s="48">
        <v>0</v>
      </c>
      <c r="U381" s="48">
        <v>0</v>
      </c>
      <c r="V381" s="48">
        <v>0</v>
      </c>
      <c r="W381" s="48">
        <v>0.05</v>
      </c>
      <c r="X381" s="48">
        <v>0</v>
      </c>
      <c r="Y381" s="48">
        <v>0</v>
      </c>
      <c r="Z381" s="48">
        <v>0</v>
      </c>
      <c r="AA381" s="48">
        <v>0.05</v>
      </c>
      <c r="AB381" s="48">
        <v>0</v>
      </c>
      <c r="AC381" s="48">
        <v>0</v>
      </c>
      <c r="AD381" s="48">
        <v>0</v>
      </c>
      <c r="AE381" s="48">
        <v>0</v>
      </c>
      <c r="AF381" s="48">
        <v>0</v>
      </c>
      <c r="AG381" s="48">
        <v>0</v>
      </c>
      <c r="AH381" s="45" t="s">
        <v>759</v>
      </c>
    </row>
    <row r="382" spans="1:34" x14ac:dyDescent="0.25">
      <c r="A382" s="1">
        <v>378</v>
      </c>
      <c r="B382" s="37">
        <v>76621642</v>
      </c>
      <c r="C382" s="37" t="s">
        <v>463</v>
      </c>
      <c r="D382" s="37"/>
      <c r="E382" s="43">
        <v>940</v>
      </c>
      <c r="F382" s="43">
        <v>1020</v>
      </c>
      <c r="G382" s="43">
        <v>980</v>
      </c>
      <c r="H382" s="43">
        <v>1080</v>
      </c>
      <c r="I382" s="37"/>
      <c r="J382" s="48">
        <v>0.05</v>
      </c>
      <c r="K382" s="48">
        <v>0.65</v>
      </c>
      <c r="L382" s="48">
        <v>0.1</v>
      </c>
      <c r="M382" s="48">
        <v>0</v>
      </c>
      <c r="N382" s="48">
        <v>0</v>
      </c>
      <c r="O382" s="48">
        <v>0.1</v>
      </c>
      <c r="P382" s="48">
        <v>0</v>
      </c>
      <c r="Q382" s="48">
        <v>0</v>
      </c>
      <c r="R382" s="48">
        <v>0</v>
      </c>
      <c r="S382" s="48">
        <v>0.1</v>
      </c>
      <c r="T382" s="48">
        <v>0</v>
      </c>
      <c r="U382" s="48">
        <v>0</v>
      </c>
      <c r="V382" s="48">
        <v>0</v>
      </c>
      <c r="W382" s="48">
        <v>0</v>
      </c>
      <c r="X382" s="48">
        <v>0</v>
      </c>
      <c r="Y382" s="48">
        <v>0</v>
      </c>
      <c r="Z382" s="48">
        <v>0</v>
      </c>
      <c r="AA382" s="48">
        <v>0</v>
      </c>
      <c r="AB382" s="48">
        <v>0</v>
      </c>
      <c r="AC382" s="48">
        <v>0</v>
      </c>
      <c r="AD382" s="48">
        <v>0</v>
      </c>
      <c r="AE382" s="48">
        <v>0</v>
      </c>
      <c r="AF382" s="48">
        <v>0</v>
      </c>
      <c r="AG382" s="48">
        <v>0</v>
      </c>
      <c r="AH382" s="45" t="s">
        <v>759</v>
      </c>
    </row>
    <row r="383" spans="1:34" x14ac:dyDescent="0.25">
      <c r="A383" s="1">
        <v>379</v>
      </c>
      <c r="B383" s="32">
        <v>5339634</v>
      </c>
      <c r="C383" s="32" t="s">
        <v>464</v>
      </c>
      <c r="D383" s="32"/>
      <c r="E383" s="44">
        <v>850</v>
      </c>
      <c r="F383" s="44">
        <v>950</v>
      </c>
      <c r="G383" s="44">
        <v>1120</v>
      </c>
      <c r="H383" s="44">
        <v>1200</v>
      </c>
      <c r="I383" s="32"/>
      <c r="J383" s="48">
        <v>0</v>
      </c>
      <c r="K383" s="48">
        <v>0.25</v>
      </c>
      <c r="L383" s="48">
        <v>0</v>
      </c>
      <c r="M383" s="48">
        <v>0.45</v>
      </c>
      <c r="N383" s="48">
        <v>0</v>
      </c>
      <c r="O383" s="48">
        <v>0</v>
      </c>
      <c r="P383" s="48">
        <v>0</v>
      </c>
      <c r="Q383" s="48">
        <v>0.3</v>
      </c>
      <c r="R383" s="48">
        <v>0</v>
      </c>
      <c r="S383" s="48">
        <v>0</v>
      </c>
      <c r="T383" s="48">
        <v>0</v>
      </c>
      <c r="U383" s="48">
        <v>0</v>
      </c>
      <c r="V383" s="48">
        <v>0</v>
      </c>
      <c r="W383" s="48">
        <v>0</v>
      </c>
      <c r="X383" s="48">
        <v>0</v>
      </c>
      <c r="Y383" s="48">
        <v>0</v>
      </c>
      <c r="Z383" s="48">
        <v>0</v>
      </c>
      <c r="AA383" s="48">
        <v>0</v>
      </c>
      <c r="AB383" s="48">
        <v>0</v>
      </c>
      <c r="AC383" s="48">
        <v>0</v>
      </c>
      <c r="AD383" s="48">
        <v>0</v>
      </c>
      <c r="AE383" s="48">
        <v>0</v>
      </c>
      <c r="AF383" s="48">
        <v>0</v>
      </c>
      <c r="AG383" s="48">
        <v>0</v>
      </c>
      <c r="AH383" s="45" t="s">
        <v>759</v>
      </c>
    </row>
    <row r="384" spans="1:34" x14ac:dyDescent="0.25">
      <c r="A384" s="1">
        <v>380</v>
      </c>
      <c r="B384" s="37">
        <v>24780651</v>
      </c>
      <c r="C384" s="37" t="s">
        <v>465</v>
      </c>
      <c r="D384" s="37"/>
      <c r="E384" s="43">
        <v>1000</v>
      </c>
      <c r="F384" s="43">
        <v>1100</v>
      </c>
      <c r="G384" s="43">
        <v>800</v>
      </c>
      <c r="H384" s="43">
        <v>800</v>
      </c>
      <c r="I384" s="37"/>
      <c r="J384" s="48">
        <v>0</v>
      </c>
      <c r="K384" s="48">
        <v>0.5</v>
      </c>
      <c r="L384" s="48">
        <v>0.1</v>
      </c>
      <c r="M384" s="48">
        <v>0</v>
      </c>
      <c r="N384" s="48">
        <v>0</v>
      </c>
      <c r="O384" s="48">
        <v>0</v>
      </c>
      <c r="P384" s="48">
        <v>0</v>
      </c>
      <c r="Q384" s="48">
        <v>0</v>
      </c>
      <c r="R384" s="48">
        <v>0</v>
      </c>
      <c r="S384" s="48">
        <v>0</v>
      </c>
      <c r="T384" s="48">
        <v>0</v>
      </c>
      <c r="U384" s="48">
        <v>0</v>
      </c>
      <c r="V384" s="48">
        <v>0</v>
      </c>
      <c r="W384" s="48">
        <v>0</v>
      </c>
      <c r="X384" s="48">
        <v>0.1</v>
      </c>
      <c r="Y384" s="48">
        <v>0</v>
      </c>
      <c r="Z384" s="48">
        <v>0.05</v>
      </c>
      <c r="AA384" s="48">
        <v>0.1</v>
      </c>
      <c r="AB384" s="48">
        <v>0.1</v>
      </c>
      <c r="AC384" s="48">
        <v>0</v>
      </c>
      <c r="AD384" s="48">
        <v>0</v>
      </c>
      <c r="AE384" s="48">
        <v>0</v>
      </c>
      <c r="AF384" s="48">
        <v>0.05</v>
      </c>
      <c r="AG384" s="48">
        <v>0</v>
      </c>
      <c r="AH384" s="45" t="s">
        <v>759</v>
      </c>
    </row>
    <row r="385" spans="1:34" x14ac:dyDescent="0.25">
      <c r="A385" s="1">
        <v>381</v>
      </c>
      <c r="B385" s="32">
        <v>26366134</v>
      </c>
      <c r="C385" s="32" t="s">
        <v>466</v>
      </c>
      <c r="D385" s="32"/>
      <c r="E385" s="44">
        <v>1000</v>
      </c>
      <c r="F385" s="44">
        <v>1000</v>
      </c>
      <c r="G385" s="44">
        <v>900</v>
      </c>
      <c r="H385" s="44">
        <v>1000</v>
      </c>
      <c r="I385" s="32"/>
      <c r="J385" s="48">
        <v>0.05</v>
      </c>
      <c r="K385" s="48">
        <v>0.14999999999999991</v>
      </c>
      <c r="L385" s="48">
        <v>0</v>
      </c>
      <c r="M385" s="48">
        <v>0</v>
      </c>
      <c r="N385" s="48">
        <v>0</v>
      </c>
      <c r="O385" s="48">
        <v>0.1</v>
      </c>
      <c r="P385" s="48">
        <v>0</v>
      </c>
      <c r="Q385" s="48">
        <v>0</v>
      </c>
      <c r="R385" s="48">
        <v>0.05</v>
      </c>
      <c r="S385" s="48">
        <v>0.15</v>
      </c>
      <c r="T385" s="48">
        <v>0</v>
      </c>
      <c r="U385" s="48">
        <v>0</v>
      </c>
      <c r="V385" s="48">
        <v>0.05</v>
      </c>
      <c r="W385" s="48">
        <v>0.05</v>
      </c>
      <c r="X385" s="48">
        <v>0</v>
      </c>
      <c r="Y385" s="48">
        <v>0</v>
      </c>
      <c r="Z385" s="48">
        <v>0.05</v>
      </c>
      <c r="AA385" s="48">
        <v>0.15</v>
      </c>
      <c r="AB385" s="48">
        <v>0</v>
      </c>
      <c r="AC385" s="48">
        <v>0</v>
      </c>
      <c r="AD385" s="48">
        <v>0.05</v>
      </c>
      <c r="AE385" s="48">
        <v>0.15</v>
      </c>
      <c r="AF385" s="48">
        <v>0</v>
      </c>
      <c r="AG385" s="48">
        <v>0</v>
      </c>
      <c r="AH385" s="45" t="s">
        <v>759</v>
      </c>
    </row>
    <row r="386" spans="1:34" x14ac:dyDescent="0.25">
      <c r="A386" s="1">
        <v>382</v>
      </c>
      <c r="B386" s="37">
        <v>25394321</v>
      </c>
      <c r="C386" s="37" t="s">
        <v>467</v>
      </c>
      <c r="D386" s="37"/>
      <c r="E386" s="43">
        <v>800</v>
      </c>
      <c r="F386" s="43">
        <v>1000</v>
      </c>
      <c r="G386" s="43">
        <v>1000</v>
      </c>
      <c r="H386" s="43">
        <v>1100</v>
      </c>
      <c r="I386" s="37"/>
      <c r="J386" s="48">
        <v>0</v>
      </c>
      <c r="K386" s="48">
        <v>0.95</v>
      </c>
      <c r="L386" s="48">
        <v>0</v>
      </c>
      <c r="M386" s="48">
        <v>0</v>
      </c>
      <c r="N386" s="48">
        <v>0</v>
      </c>
      <c r="O386" s="48">
        <v>0.05</v>
      </c>
      <c r="P386" s="48">
        <v>0</v>
      </c>
      <c r="Q386" s="48">
        <v>0</v>
      </c>
      <c r="R386" s="48">
        <v>0</v>
      </c>
      <c r="S386" s="48">
        <v>0</v>
      </c>
      <c r="T386" s="48">
        <v>0</v>
      </c>
      <c r="U386" s="48">
        <v>0</v>
      </c>
      <c r="V386" s="48">
        <v>0</v>
      </c>
      <c r="W386" s="48">
        <v>0</v>
      </c>
      <c r="X386" s="48">
        <v>0</v>
      </c>
      <c r="Y386" s="48">
        <v>0</v>
      </c>
      <c r="Z386" s="48">
        <v>0</v>
      </c>
      <c r="AA386" s="48">
        <v>0</v>
      </c>
      <c r="AB386" s="48">
        <v>0</v>
      </c>
      <c r="AC386" s="48">
        <v>0</v>
      </c>
      <c r="AD386" s="48">
        <v>0</v>
      </c>
      <c r="AE386" s="48">
        <v>0</v>
      </c>
      <c r="AF386" s="48">
        <v>0</v>
      </c>
      <c r="AG386" s="48">
        <v>0</v>
      </c>
      <c r="AH386" s="45" t="s">
        <v>759</v>
      </c>
    </row>
    <row r="387" spans="1:34" x14ac:dyDescent="0.25">
      <c r="A387" s="1">
        <v>383</v>
      </c>
      <c r="B387" s="32">
        <v>48490059</v>
      </c>
      <c r="C387" s="32" t="s">
        <v>468</v>
      </c>
      <c r="D387" s="32" t="s">
        <v>469</v>
      </c>
      <c r="E387" s="44">
        <v>1000</v>
      </c>
      <c r="F387" s="44">
        <v>1000</v>
      </c>
      <c r="G387" s="44">
        <v>800</v>
      </c>
      <c r="H387" s="44">
        <v>1200</v>
      </c>
      <c r="I387" s="32"/>
      <c r="J387" s="48">
        <v>0.3</v>
      </c>
      <c r="K387" s="48">
        <v>0.7</v>
      </c>
      <c r="L387" s="48">
        <v>0</v>
      </c>
      <c r="M387" s="48">
        <v>0</v>
      </c>
      <c r="N387" s="48">
        <v>0</v>
      </c>
      <c r="O387" s="48">
        <v>0</v>
      </c>
      <c r="P387" s="48">
        <v>0</v>
      </c>
      <c r="Q387" s="48">
        <v>0</v>
      </c>
      <c r="R387" s="48">
        <v>0</v>
      </c>
      <c r="S387" s="48">
        <v>0</v>
      </c>
      <c r="T387" s="48">
        <v>0</v>
      </c>
      <c r="U387" s="48">
        <v>0</v>
      </c>
      <c r="V387" s="48">
        <v>0</v>
      </c>
      <c r="W387" s="48">
        <v>0</v>
      </c>
      <c r="X387" s="48">
        <v>0</v>
      </c>
      <c r="Y387" s="48">
        <v>0</v>
      </c>
      <c r="Z387" s="48">
        <v>0</v>
      </c>
      <c r="AA387" s="48">
        <v>0</v>
      </c>
      <c r="AB387" s="48">
        <v>0</v>
      </c>
      <c r="AC387" s="48">
        <v>0</v>
      </c>
      <c r="AD387" s="48">
        <v>0</v>
      </c>
      <c r="AE387" s="48">
        <v>0</v>
      </c>
      <c r="AF387" s="48">
        <v>0</v>
      </c>
      <c r="AG387" s="48">
        <v>0</v>
      </c>
      <c r="AH387" s="45" t="s">
        <v>759</v>
      </c>
    </row>
    <row r="388" spans="1:34" x14ac:dyDescent="0.25">
      <c r="A388" s="1">
        <v>384</v>
      </c>
      <c r="B388" s="37">
        <v>71848487</v>
      </c>
      <c r="C388" s="37" t="s">
        <v>470</v>
      </c>
      <c r="D388" s="37"/>
      <c r="E388" s="43">
        <v>920</v>
      </c>
      <c r="F388" s="43">
        <v>920</v>
      </c>
      <c r="G388" s="43">
        <v>920</v>
      </c>
      <c r="H388" s="43">
        <v>900</v>
      </c>
      <c r="I388" s="37"/>
      <c r="J388" s="48">
        <v>0</v>
      </c>
      <c r="K388" s="48">
        <v>0.9</v>
      </c>
      <c r="L388" s="48">
        <v>0</v>
      </c>
      <c r="M388" s="48">
        <v>0</v>
      </c>
      <c r="N388" s="48">
        <v>0</v>
      </c>
      <c r="O388" s="48">
        <v>0</v>
      </c>
      <c r="P388" s="48">
        <v>0</v>
      </c>
      <c r="Q388" s="48">
        <v>0</v>
      </c>
      <c r="R388" s="48">
        <v>0</v>
      </c>
      <c r="S388" s="48">
        <v>0</v>
      </c>
      <c r="T388" s="48">
        <v>0</v>
      </c>
      <c r="U388" s="48">
        <v>0</v>
      </c>
      <c r="V388" s="48">
        <v>0</v>
      </c>
      <c r="W388" s="48">
        <v>0</v>
      </c>
      <c r="X388" s="48">
        <v>0</v>
      </c>
      <c r="Y388" s="48">
        <v>0</v>
      </c>
      <c r="Z388" s="48">
        <v>0</v>
      </c>
      <c r="AA388" s="48">
        <v>0.1</v>
      </c>
      <c r="AB388" s="48">
        <v>0</v>
      </c>
      <c r="AC388" s="48">
        <v>0</v>
      </c>
      <c r="AD388" s="48">
        <v>0</v>
      </c>
      <c r="AE388" s="48">
        <v>0</v>
      </c>
      <c r="AF388" s="48">
        <v>0</v>
      </c>
      <c r="AG388" s="48">
        <v>0</v>
      </c>
      <c r="AH388" s="45" t="s">
        <v>759</v>
      </c>
    </row>
    <row r="389" spans="1:34" x14ac:dyDescent="0.25">
      <c r="A389" s="1">
        <v>385</v>
      </c>
      <c r="B389" s="32">
        <v>8989826</v>
      </c>
      <c r="C389" s="32" t="s">
        <v>471</v>
      </c>
      <c r="D389" s="32"/>
      <c r="E389" s="44">
        <v>800</v>
      </c>
      <c r="F389" s="44">
        <v>1000</v>
      </c>
      <c r="G389" s="44">
        <v>950</v>
      </c>
      <c r="H389" s="44">
        <v>900</v>
      </c>
      <c r="I389" s="32"/>
      <c r="J389" s="48">
        <v>0.9</v>
      </c>
      <c r="K389" s="48">
        <v>0</v>
      </c>
      <c r="L389" s="48">
        <v>0</v>
      </c>
      <c r="M389" s="48">
        <v>0</v>
      </c>
      <c r="N389" s="48">
        <v>0.09</v>
      </c>
      <c r="O389" s="48">
        <v>0</v>
      </c>
      <c r="P389" s="48">
        <v>0</v>
      </c>
      <c r="Q389" s="48">
        <v>0</v>
      </c>
      <c r="R389" s="48">
        <v>0.01</v>
      </c>
      <c r="S389" s="48">
        <v>0</v>
      </c>
      <c r="T389" s="48">
        <v>0</v>
      </c>
      <c r="U389" s="48">
        <v>0</v>
      </c>
      <c r="V389" s="48">
        <v>0</v>
      </c>
      <c r="W389" s="48">
        <v>0</v>
      </c>
      <c r="X389" s="48">
        <v>0</v>
      </c>
      <c r="Y389" s="48">
        <v>0</v>
      </c>
      <c r="Z389" s="48">
        <v>0</v>
      </c>
      <c r="AA389" s="48">
        <v>0</v>
      </c>
      <c r="AB389" s="48">
        <v>0</v>
      </c>
      <c r="AC389" s="48">
        <v>0</v>
      </c>
      <c r="AD389" s="48">
        <v>0</v>
      </c>
      <c r="AE389" s="48">
        <v>0</v>
      </c>
      <c r="AF389" s="48">
        <v>0</v>
      </c>
      <c r="AG389" s="48">
        <v>0</v>
      </c>
      <c r="AH389" s="45" t="s">
        <v>759</v>
      </c>
    </row>
    <row r="390" spans="1:34" x14ac:dyDescent="0.25">
      <c r="A390" s="1">
        <v>386</v>
      </c>
      <c r="B390" s="37">
        <v>45194467</v>
      </c>
      <c r="C390" s="37" t="s">
        <v>472</v>
      </c>
      <c r="D390" s="37"/>
      <c r="E390" s="43">
        <v>0</v>
      </c>
      <c r="F390" s="43">
        <v>700</v>
      </c>
      <c r="G390" s="43">
        <v>2000</v>
      </c>
      <c r="H390" s="43">
        <v>4000</v>
      </c>
      <c r="I390" s="37"/>
      <c r="J390" s="48">
        <v>0</v>
      </c>
      <c r="K390" s="48">
        <v>0</v>
      </c>
      <c r="L390" s="48">
        <v>0</v>
      </c>
      <c r="M390" s="48">
        <v>0</v>
      </c>
      <c r="N390" s="48">
        <v>0</v>
      </c>
      <c r="O390" s="48">
        <v>0</v>
      </c>
      <c r="P390" s="48">
        <v>0</v>
      </c>
      <c r="Q390" s="48">
        <v>0</v>
      </c>
      <c r="R390" s="48">
        <v>0</v>
      </c>
      <c r="S390" s="48">
        <v>0</v>
      </c>
      <c r="T390" s="48">
        <v>0</v>
      </c>
      <c r="U390" s="48">
        <v>0</v>
      </c>
      <c r="V390" s="48">
        <v>0.2</v>
      </c>
      <c r="W390" s="48">
        <v>0.8</v>
      </c>
      <c r="X390" s="48">
        <v>0</v>
      </c>
      <c r="Y390" s="48">
        <v>0</v>
      </c>
      <c r="Z390" s="48">
        <v>0</v>
      </c>
      <c r="AA390" s="48">
        <v>0</v>
      </c>
      <c r="AB390" s="48">
        <v>0</v>
      </c>
      <c r="AC390" s="48">
        <v>0</v>
      </c>
      <c r="AD390" s="48">
        <v>0</v>
      </c>
      <c r="AE390" s="48">
        <v>0</v>
      </c>
      <c r="AF390" s="48">
        <v>0</v>
      </c>
      <c r="AG390" s="48">
        <v>0</v>
      </c>
      <c r="AH390" s="45" t="s">
        <v>759</v>
      </c>
    </row>
    <row r="391" spans="1:34" x14ac:dyDescent="0.25">
      <c r="A391" s="1">
        <v>387</v>
      </c>
      <c r="B391" s="32">
        <v>49123483</v>
      </c>
      <c r="C391" s="32" t="s">
        <v>473</v>
      </c>
      <c r="D391" s="32" t="s">
        <v>275</v>
      </c>
      <c r="E391" s="44">
        <v>900</v>
      </c>
      <c r="F391" s="44">
        <v>900</v>
      </c>
      <c r="G391" s="44">
        <v>900</v>
      </c>
      <c r="H391" s="44">
        <v>900</v>
      </c>
      <c r="I391" s="32"/>
      <c r="J391" s="48">
        <v>0</v>
      </c>
      <c r="K391" s="48">
        <v>0.8</v>
      </c>
      <c r="L391" s="48">
        <v>0</v>
      </c>
      <c r="M391" s="48">
        <v>0</v>
      </c>
      <c r="N391" s="48">
        <v>0</v>
      </c>
      <c r="O391" s="48">
        <v>0</v>
      </c>
      <c r="P391" s="48">
        <v>0</v>
      </c>
      <c r="Q391" s="48">
        <v>0</v>
      </c>
      <c r="R391" s="48">
        <v>0</v>
      </c>
      <c r="S391" s="48">
        <v>0.2</v>
      </c>
      <c r="T391" s="48">
        <v>0</v>
      </c>
      <c r="U391" s="48">
        <v>0</v>
      </c>
      <c r="V391" s="48">
        <v>0</v>
      </c>
      <c r="W391" s="48">
        <v>0</v>
      </c>
      <c r="X391" s="48">
        <v>0</v>
      </c>
      <c r="Y391" s="48">
        <v>0</v>
      </c>
      <c r="Z391" s="48">
        <v>0</v>
      </c>
      <c r="AA391" s="48">
        <v>0</v>
      </c>
      <c r="AB391" s="48">
        <v>0</v>
      </c>
      <c r="AC391" s="48">
        <v>0</v>
      </c>
      <c r="AD391" s="48">
        <v>0</v>
      </c>
      <c r="AE391" s="48">
        <v>0</v>
      </c>
      <c r="AF391" s="48">
        <v>0</v>
      </c>
      <c r="AG391" s="48">
        <v>0</v>
      </c>
      <c r="AH391" s="45" t="s">
        <v>759</v>
      </c>
    </row>
    <row r="392" spans="1:34" x14ac:dyDescent="0.25">
      <c r="A392" s="1">
        <v>388</v>
      </c>
      <c r="B392" s="37">
        <v>70162662</v>
      </c>
      <c r="C392" s="37" t="s">
        <v>474</v>
      </c>
      <c r="D392" s="37"/>
      <c r="E392" s="43">
        <v>850</v>
      </c>
      <c r="F392" s="43">
        <v>900</v>
      </c>
      <c r="G392" s="43">
        <v>920</v>
      </c>
      <c r="H392" s="43">
        <v>1050</v>
      </c>
      <c r="I392" s="37"/>
      <c r="J392" s="48">
        <v>0.8</v>
      </c>
      <c r="K392" s="48">
        <v>0</v>
      </c>
      <c r="L392" s="48">
        <v>0</v>
      </c>
      <c r="M392" s="48">
        <v>0</v>
      </c>
      <c r="N392" s="48">
        <v>0.05</v>
      </c>
      <c r="O392" s="48">
        <v>0</v>
      </c>
      <c r="P392" s="48">
        <v>0</v>
      </c>
      <c r="Q392" s="48">
        <v>0</v>
      </c>
      <c r="R392" s="48">
        <v>0.05</v>
      </c>
      <c r="S392" s="48">
        <v>0</v>
      </c>
      <c r="T392" s="48">
        <v>0</v>
      </c>
      <c r="U392" s="48">
        <v>0</v>
      </c>
      <c r="V392" s="48">
        <v>0</v>
      </c>
      <c r="W392" s="48">
        <v>0</v>
      </c>
      <c r="X392" s="48">
        <v>0</v>
      </c>
      <c r="Y392" s="48">
        <v>0</v>
      </c>
      <c r="Z392" s="48">
        <v>0.1</v>
      </c>
      <c r="AA392" s="48">
        <v>0</v>
      </c>
      <c r="AB392" s="48">
        <v>0</v>
      </c>
      <c r="AC392" s="48">
        <v>0</v>
      </c>
      <c r="AD392" s="48">
        <v>0</v>
      </c>
      <c r="AE392" s="48">
        <v>0</v>
      </c>
      <c r="AF392" s="48">
        <v>0</v>
      </c>
      <c r="AG392" s="48">
        <v>0</v>
      </c>
      <c r="AH392" s="45" t="s">
        <v>759</v>
      </c>
    </row>
    <row r="393" spans="1:34" x14ac:dyDescent="0.25">
      <c r="A393" s="1">
        <v>389</v>
      </c>
      <c r="B393" s="32">
        <v>10074104</v>
      </c>
      <c r="C393" s="32" t="s">
        <v>475</v>
      </c>
      <c r="D393" s="32"/>
      <c r="E393" s="44">
        <v>850</v>
      </c>
      <c r="F393" s="44">
        <v>850</v>
      </c>
      <c r="G393" s="44">
        <v>950</v>
      </c>
      <c r="H393" s="44">
        <v>1000</v>
      </c>
      <c r="I393" s="32"/>
      <c r="J393" s="48">
        <v>0</v>
      </c>
      <c r="K393" s="48">
        <v>0.9</v>
      </c>
      <c r="L393" s="48">
        <v>0</v>
      </c>
      <c r="M393" s="48">
        <v>0</v>
      </c>
      <c r="N393" s="48">
        <v>0</v>
      </c>
      <c r="O393" s="48">
        <v>0</v>
      </c>
      <c r="P393" s="48">
        <v>0</v>
      </c>
      <c r="Q393" s="48">
        <v>0</v>
      </c>
      <c r="R393" s="48">
        <v>0</v>
      </c>
      <c r="S393" s="48">
        <v>0.1</v>
      </c>
      <c r="T393" s="48">
        <v>0</v>
      </c>
      <c r="U393" s="48">
        <v>0</v>
      </c>
      <c r="V393" s="48">
        <v>0</v>
      </c>
      <c r="W393" s="48">
        <v>0</v>
      </c>
      <c r="X393" s="48">
        <v>0</v>
      </c>
      <c r="Y393" s="48">
        <v>0</v>
      </c>
      <c r="Z393" s="48">
        <v>0</v>
      </c>
      <c r="AA393" s="48">
        <v>0</v>
      </c>
      <c r="AB393" s="48">
        <v>0</v>
      </c>
      <c r="AC393" s="48">
        <v>0</v>
      </c>
      <c r="AD393" s="48">
        <v>0</v>
      </c>
      <c r="AE393" s="48">
        <v>0</v>
      </c>
      <c r="AF393" s="48">
        <v>0</v>
      </c>
      <c r="AG393" s="48">
        <v>0</v>
      </c>
      <c r="AH393" s="45" t="s">
        <v>759</v>
      </c>
    </row>
    <row r="394" spans="1:34" x14ac:dyDescent="0.25">
      <c r="A394" s="1">
        <v>390</v>
      </c>
      <c r="B394" s="37">
        <v>28608381</v>
      </c>
      <c r="C394" s="37" t="s">
        <v>476</v>
      </c>
      <c r="D394" s="37"/>
      <c r="E394" s="43">
        <v>800</v>
      </c>
      <c r="F394" s="43">
        <v>900</v>
      </c>
      <c r="G394" s="43">
        <v>950</v>
      </c>
      <c r="H394" s="43">
        <v>900</v>
      </c>
      <c r="I394" s="37"/>
      <c r="J394" s="48">
        <v>0</v>
      </c>
      <c r="K394" s="48">
        <v>0.19999999999999996</v>
      </c>
      <c r="L394" s="48">
        <v>0.2</v>
      </c>
      <c r="M394" s="48">
        <v>0</v>
      </c>
      <c r="N394" s="48">
        <v>0</v>
      </c>
      <c r="O394" s="48">
        <v>0</v>
      </c>
      <c r="P394" s="48">
        <v>0</v>
      </c>
      <c r="Q394" s="48">
        <v>0</v>
      </c>
      <c r="R394" s="48">
        <v>0</v>
      </c>
      <c r="S394" s="48">
        <v>0</v>
      </c>
      <c r="T394" s="48">
        <v>0</v>
      </c>
      <c r="U394" s="48">
        <v>0</v>
      </c>
      <c r="V394" s="48">
        <v>0</v>
      </c>
      <c r="W394" s="48">
        <v>0</v>
      </c>
      <c r="X394" s="48">
        <v>0</v>
      </c>
      <c r="Y394" s="48">
        <v>0</v>
      </c>
      <c r="Z394" s="48">
        <v>0</v>
      </c>
      <c r="AA394" s="48">
        <v>0.6</v>
      </c>
      <c r="AB394" s="48">
        <v>0</v>
      </c>
      <c r="AC394" s="48">
        <v>0</v>
      </c>
      <c r="AD394" s="48">
        <v>0</v>
      </c>
      <c r="AE394" s="48">
        <v>0</v>
      </c>
      <c r="AF394" s="48">
        <v>0</v>
      </c>
      <c r="AG394" s="48">
        <v>0</v>
      </c>
      <c r="AH394" s="45" t="s">
        <v>759</v>
      </c>
    </row>
    <row r="395" spans="1:34" x14ac:dyDescent="0.25">
      <c r="A395" s="1">
        <v>391</v>
      </c>
      <c r="B395" s="32">
        <v>45079587</v>
      </c>
      <c r="C395" s="32" t="s">
        <v>477</v>
      </c>
      <c r="D395" s="32"/>
      <c r="E395" s="44">
        <v>650</v>
      </c>
      <c r="F395" s="44">
        <v>970</v>
      </c>
      <c r="G395" s="44">
        <v>1000</v>
      </c>
      <c r="H395" s="44">
        <v>1000</v>
      </c>
      <c r="I395" s="32"/>
      <c r="J395" s="48">
        <v>0</v>
      </c>
      <c r="K395" s="48">
        <v>0.9</v>
      </c>
      <c r="L395" s="48">
        <v>0</v>
      </c>
      <c r="M395" s="48">
        <v>0</v>
      </c>
      <c r="N395" s="48">
        <v>0</v>
      </c>
      <c r="O395" s="48">
        <v>0</v>
      </c>
      <c r="P395" s="48">
        <v>0</v>
      </c>
      <c r="Q395" s="48">
        <v>0</v>
      </c>
      <c r="R395" s="48">
        <v>0</v>
      </c>
      <c r="S395" s="48">
        <v>0.1</v>
      </c>
      <c r="T395" s="48">
        <v>0</v>
      </c>
      <c r="U395" s="48">
        <v>0</v>
      </c>
      <c r="V395" s="48">
        <v>0</v>
      </c>
      <c r="W395" s="48">
        <v>0</v>
      </c>
      <c r="X395" s="48">
        <v>0</v>
      </c>
      <c r="Y395" s="48">
        <v>0</v>
      </c>
      <c r="Z395" s="48">
        <v>0</v>
      </c>
      <c r="AA395" s="48">
        <v>0</v>
      </c>
      <c r="AB395" s="48">
        <v>0</v>
      </c>
      <c r="AC395" s="48">
        <v>0</v>
      </c>
      <c r="AD395" s="48">
        <v>0</v>
      </c>
      <c r="AE395" s="48">
        <v>0</v>
      </c>
      <c r="AF395" s="48">
        <v>0</v>
      </c>
      <c r="AG395" s="48">
        <v>0</v>
      </c>
      <c r="AH395" s="45" t="s">
        <v>759</v>
      </c>
    </row>
    <row r="396" spans="1:34" x14ac:dyDescent="0.25">
      <c r="A396" s="1">
        <v>392</v>
      </c>
      <c r="B396" s="37">
        <v>28902343</v>
      </c>
      <c r="C396" s="37" t="s">
        <v>478</v>
      </c>
      <c r="D396" s="37"/>
      <c r="E396" s="43">
        <v>800</v>
      </c>
      <c r="F396" s="43">
        <v>800</v>
      </c>
      <c r="G396" s="43">
        <v>1000</v>
      </c>
      <c r="H396" s="43">
        <v>1000</v>
      </c>
      <c r="I396" s="37"/>
      <c r="J396" s="48">
        <v>0.75</v>
      </c>
      <c r="K396" s="48">
        <v>0.25</v>
      </c>
      <c r="L396" s="48">
        <v>0</v>
      </c>
      <c r="M396" s="48">
        <v>0</v>
      </c>
      <c r="N396" s="48">
        <v>0</v>
      </c>
      <c r="O396" s="48">
        <v>0</v>
      </c>
      <c r="P396" s="48">
        <v>0</v>
      </c>
      <c r="Q396" s="48">
        <v>0</v>
      </c>
      <c r="R396" s="48">
        <v>0</v>
      </c>
      <c r="S396" s="48">
        <v>0</v>
      </c>
      <c r="T396" s="48">
        <v>0</v>
      </c>
      <c r="U396" s="48">
        <v>0</v>
      </c>
      <c r="V396" s="48">
        <v>0</v>
      </c>
      <c r="W396" s="48">
        <v>0</v>
      </c>
      <c r="X396" s="48">
        <v>0</v>
      </c>
      <c r="Y396" s="48">
        <v>0</v>
      </c>
      <c r="Z396" s="48">
        <v>0</v>
      </c>
      <c r="AA396" s="48">
        <v>0</v>
      </c>
      <c r="AB396" s="48">
        <v>0</v>
      </c>
      <c r="AC396" s="48">
        <v>0</v>
      </c>
      <c r="AD396" s="48">
        <v>0</v>
      </c>
      <c r="AE396" s="48">
        <v>0</v>
      </c>
      <c r="AF396" s="48">
        <v>0</v>
      </c>
      <c r="AG396" s="48">
        <v>0</v>
      </c>
      <c r="AH396" s="45" t="s">
        <v>759</v>
      </c>
    </row>
    <row r="397" spans="1:34" x14ac:dyDescent="0.25">
      <c r="A397" s="1">
        <v>393</v>
      </c>
      <c r="B397" s="32">
        <v>45476101</v>
      </c>
      <c r="C397" s="32" t="s">
        <v>479</v>
      </c>
      <c r="D397" s="32" t="s">
        <v>480</v>
      </c>
      <c r="E397" s="44">
        <v>870</v>
      </c>
      <c r="F397" s="44">
        <v>940</v>
      </c>
      <c r="G397" s="44">
        <v>750</v>
      </c>
      <c r="H397" s="44">
        <v>900</v>
      </c>
      <c r="I397" s="32"/>
      <c r="J397" s="48">
        <v>0</v>
      </c>
      <c r="K397" s="48">
        <v>9.9999999999999978E-2</v>
      </c>
      <c r="L397" s="48">
        <v>0</v>
      </c>
      <c r="M397" s="48">
        <v>0</v>
      </c>
      <c r="N397" s="48">
        <v>0</v>
      </c>
      <c r="O397" s="48">
        <v>0</v>
      </c>
      <c r="P397" s="48">
        <v>0</v>
      </c>
      <c r="Q397" s="48">
        <v>0</v>
      </c>
      <c r="R397" s="48">
        <v>0</v>
      </c>
      <c r="S397" s="48">
        <v>0</v>
      </c>
      <c r="T397" s="48">
        <v>0</v>
      </c>
      <c r="U397" s="48">
        <v>0</v>
      </c>
      <c r="V397" s="48">
        <v>0</v>
      </c>
      <c r="W397" s="48">
        <v>0.1</v>
      </c>
      <c r="X397" s="48">
        <v>0</v>
      </c>
      <c r="Y397" s="48">
        <v>0</v>
      </c>
      <c r="Z397" s="48">
        <v>0.2</v>
      </c>
      <c r="AA397" s="48">
        <v>0.6</v>
      </c>
      <c r="AB397" s="48">
        <v>0</v>
      </c>
      <c r="AC397" s="48">
        <v>0</v>
      </c>
      <c r="AD397" s="48">
        <v>0</v>
      </c>
      <c r="AE397" s="48">
        <v>0</v>
      </c>
      <c r="AF397" s="48">
        <v>0</v>
      </c>
      <c r="AG397" s="48">
        <v>0</v>
      </c>
      <c r="AH397" s="45" t="s">
        <v>759</v>
      </c>
    </row>
    <row r="398" spans="1:34" x14ac:dyDescent="0.25">
      <c r="A398" s="1">
        <v>394</v>
      </c>
      <c r="B398" s="37">
        <v>68275072</v>
      </c>
      <c r="C398" s="37" t="s">
        <v>481</v>
      </c>
      <c r="D398" s="37"/>
      <c r="E398" s="43">
        <v>840</v>
      </c>
      <c r="F398" s="43">
        <v>860</v>
      </c>
      <c r="G398" s="43">
        <v>850</v>
      </c>
      <c r="H398" s="43">
        <v>820</v>
      </c>
      <c r="I398" s="37"/>
      <c r="J398" s="48">
        <v>0</v>
      </c>
      <c r="K398" s="48">
        <v>1</v>
      </c>
      <c r="L398" s="48">
        <v>0</v>
      </c>
      <c r="M398" s="48">
        <v>0</v>
      </c>
      <c r="N398" s="48">
        <v>0</v>
      </c>
      <c r="O398" s="48">
        <v>0</v>
      </c>
      <c r="P398" s="48">
        <v>0</v>
      </c>
      <c r="Q398" s="48">
        <v>0</v>
      </c>
      <c r="R398" s="48">
        <v>0</v>
      </c>
      <c r="S398" s="48">
        <v>0</v>
      </c>
      <c r="T398" s="48">
        <v>0</v>
      </c>
      <c r="U398" s="48">
        <v>0</v>
      </c>
      <c r="V398" s="48">
        <v>0</v>
      </c>
      <c r="W398" s="48">
        <v>0</v>
      </c>
      <c r="X398" s="48">
        <v>0</v>
      </c>
      <c r="Y398" s="48">
        <v>0</v>
      </c>
      <c r="Z398" s="48">
        <v>0</v>
      </c>
      <c r="AA398" s="48">
        <v>0</v>
      </c>
      <c r="AB398" s="48">
        <v>0</v>
      </c>
      <c r="AC398" s="48">
        <v>0</v>
      </c>
      <c r="AD398" s="48">
        <v>0</v>
      </c>
      <c r="AE398" s="48">
        <v>0</v>
      </c>
      <c r="AF398" s="48">
        <v>0</v>
      </c>
      <c r="AG398" s="48">
        <v>0</v>
      </c>
      <c r="AH398" s="45" t="s">
        <v>759</v>
      </c>
    </row>
    <row r="399" spans="1:34" x14ac:dyDescent="0.25">
      <c r="A399" s="1">
        <v>395</v>
      </c>
      <c r="B399" s="32">
        <v>1494261</v>
      </c>
      <c r="C399" s="32" t="s">
        <v>482</v>
      </c>
      <c r="D399" s="32"/>
      <c r="E399" s="44">
        <v>650</v>
      </c>
      <c r="F399" s="44">
        <v>880</v>
      </c>
      <c r="G399" s="44">
        <v>980</v>
      </c>
      <c r="H399" s="44">
        <v>1000</v>
      </c>
      <c r="I399" s="32"/>
      <c r="J399" s="48">
        <v>0.05</v>
      </c>
      <c r="K399" s="48">
        <v>0.59999999999999987</v>
      </c>
      <c r="L399" s="48">
        <v>0</v>
      </c>
      <c r="M399" s="48">
        <v>0.05</v>
      </c>
      <c r="N399" s="48">
        <v>0.05</v>
      </c>
      <c r="O399" s="48">
        <v>0.1</v>
      </c>
      <c r="P399" s="48">
        <v>0</v>
      </c>
      <c r="Q399" s="48">
        <v>0</v>
      </c>
      <c r="R399" s="48">
        <v>0</v>
      </c>
      <c r="S399" s="48">
        <v>0.1</v>
      </c>
      <c r="T399" s="48">
        <v>0</v>
      </c>
      <c r="U399" s="48">
        <v>0</v>
      </c>
      <c r="V399" s="48">
        <v>0</v>
      </c>
      <c r="W399" s="48">
        <v>0</v>
      </c>
      <c r="X399" s="48">
        <v>0</v>
      </c>
      <c r="Y399" s="48">
        <v>0</v>
      </c>
      <c r="Z399" s="48">
        <v>0</v>
      </c>
      <c r="AA399" s="48">
        <v>0.03</v>
      </c>
      <c r="AB399" s="48">
        <v>0</v>
      </c>
      <c r="AC399" s="48">
        <v>0</v>
      </c>
      <c r="AD399" s="48">
        <v>0</v>
      </c>
      <c r="AE399" s="48">
        <v>0.02</v>
      </c>
      <c r="AF399" s="48">
        <v>0</v>
      </c>
      <c r="AG399" s="48">
        <v>0</v>
      </c>
      <c r="AH399" s="45" t="s">
        <v>759</v>
      </c>
    </row>
    <row r="400" spans="1:34" x14ac:dyDescent="0.25">
      <c r="A400" s="1">
        <v>396</v>
      </c>
      <c r="B400" s="37">
        <v>25202260</v>
      </c>
      <c r="C400" s="37" t="s">
        <v>483</v>
      </c>
      <c r="D400" s="37"/>
      <c r="E400" s="43">
        <v>1000</v>
      </c>
      <c r="F400" s="43">
        <v>1000</v>
      </c>
      <c r="G400" s="43">
        <v>500</v>
      </c>
      <c r="H400" s="43">
        <v>500</v>
      </c>
      <c r="I400" s="37"/>
      <c r="J400" s="48">
        <v>0.2</v>
      </c>
      <c r="K400" s="48">
        <v>0.78</v>
      </c>
      <c r="L400" s="48">
        <v>0</v>
      </c>
      <c r="M400" s="48">
        <v>0</v>
      </c>
      <c r="N400" s="48">
        <v>0</v>
      </c>
      <c r="O400" s="48">
        <v>0</v>
      </c>
      <c r="P400" s="48">
        <v>0</v>
      </c>
      <c r="Q400" s="48">
        <v>0</v>
      </c>
      <c r="R400" s="48">
        <v>0.02</v>
      </c>
      <c r="S400" s="48">
        <v>0</v>
      </c>
      <c r="T400" s="48">
        <v>0</v>
      </c>
      <c r="U400" s="48">
        <v>0</v>
      </c>
      <c r="V400" s="48">
        <v>0</v>
      </c>
      <c r="W400" s="48">
        <v>0</v>
      </c>
      <c r="X400" s="48">
        <v>0</v>
      </c>
      <c r="Y400" s="48">
        <v>0</v>
      </c>
      <c r="Z400" s="48">
        <v>0</v>
      </c>
      <c r="AA400" s="48">
        <v>0</v>
      </c>
      <c r="AB400" s="48">
        <v>0</v>
      </c>
      <c r="AC400" s="48">
        <v>0</v>
      </c>
      <c r="AD400" s="48">
        <v>0</v>
      </c>
      <c r="AE400" s="48">
        <v>0</v>
      </c>
      <c r="AF400" s="48">
        <v>0</v>
      </c>
      <c r="AG400" s="48">
        <v>0</v>
      </c>
      <c r="AH400" s="45" t="s">
        <v>759</v>
      </c>
    </row>
    <row r="401" spans="1:34" x14ac:dyDescent="0.25">
      <c r="A401" s="1">
        <v>397</v>
      </c>
      <c r="B401" s="32">
        <v>60714662</v>
      </c>
      <c r="C401" s="32" t="s">
        <v>484</v>
      </c>
      <c r="D401" s="32"/>
      <c r="E401" s="44">
        <v>0</v>
      </c>
      <c r="F401" s="44">
        <v>0</v>
      </c>
      <c r="G401" s="44">
        <v>820</v>
      </c>
      <c r="H401" s="44">
        <v>750</v>
      </c>
      <c r="I401" s="32"/>
      <c r="J401" s="48">
        <v>0</v>
      </c>
      <c r="K401" s="48">
        <v>4.9999999999999933E-2</v>
      </c>
      <c r="L401" s="48">
        <v>0</v>
      </c>
      <c r="M401" s="48">
        <v>0</v>
      </c>
      <c r="N401" s="48">
        <v>0</v>
      </c>
      <c r="O401" s="48">
        <v>0</v>
      </c>
      <c r="P401" s="48">
        <v>0</v>
      </c>
      <c r="Q401" s="48">
        <v>0</v>
      </c>
      <c r="R401" s="48">
        <v>0</v>
      </c>
      <c r="S401" s="48">
        <v>0.05</v>
      </c>
      <c r="T401" s="48">
        <v>0</v>
      </c>
      <c r="U401" s="48">
        <v>0</v>
      </c>
      <c r="V401" s="48">
        <v>0</v>
      </c>
      <c r="W401" s="48">
        <v>0</v>
      </c>
      <c r="X401" s="48">
        <v>0</v>
      </c>
      <c r="Y401" s="48">
        <v>0</v>
      </c>
      <c r="Z401" s="48">
        <v>0.1</v>
      </c>
      <c r="AA401" s="48">
        <v>0.8</v>
      </c>
      <c r="AB401" s="48">
        <v>0</v>
      </c>
      <c r="AC401" s="48">
        <v>0</v>
      </c>
      <c r="AD401" s="48">
        <v>0</v>
      </c>
      <c r="AE401" s="48">
        <v>0</v>
      </c>
      <c r="AF401" s="48">
        <v>0</v>
      </c>
      <c r="AG401" s="48">
        <v>0</v>
      </c>
      <c r="AH401" s="45" t="s">
        <v>759</v>
      </c>
    </row>
    <row r="402" spans="1:34" x14ac:dyDescent="0.25">
      <c r="A402" s="1">
        <v>398</v>
      </c>
      <c r="B402" s="37">
        <v>15822559</v>
      </c>
      <c r="C402" s="37" t="s">
        <v>485</v>
      </c>
      <c r="D402" s="37"/>
      <c r="E402" s="43">
        <v>810</v>
      </c>
      <c r="F402" s="43">
        <v>800</v>
      </c>
      <c r="G402" s="43">
        <v>820</v>
      </c>
      <c r="H402" s="43">
        <v>800</v>
      </c>
      <c r="I402" s="37"/>
      <c r="J402" s="48">
        <v>0</v>
      </c>
      <c r="K402" s="48">
        <v>0.75</v>
      </c>
      <c r="L402" s="48">
        <v>0</v>
      </c>
      <c r="M402" s="48">
        <v>0</v>
      </c>
      <c r="N402" s="48">
        <v>0</v>
      </c>
      <c r="O402" s="48">
        <v>0</v>
      </c>
      <c r="P402" s="48">
        <v>0</v>
      </c>
      <c r="Q402" s="48">
        <v>0</v>
      </c>
      <c r="R402" s="48">
        <v>0</v>
      </c>
      <c r="S402" s="48">
        <v>0</v>
      </c>
      <c r="T402" s="48">
        <v>0</v>
      </c>
      <c r="U402" s="48">
        <v>0</v>
      </c>
      <c r="V402" s="48">
        <v>0</v>
      </c>
      <c r="W402" s="48">
        <v>0</v>
      </c>
      <c r="X402" s="48">
        <v>0</v>
      </c>
      <c r="Y402" s="48">
        <v>0</v>
      </c>
      <c r="Z402" s="48">
        <v>0</v>
      </c>
      <c r="AA402" s="48">
        <v>0.25</v>
      </c>
      <c r="AB402" s="48">
        <v>0</v>
      </c>
      <c r="AC402" s="48">
        <v>0</v>
      </c>
      <c r="AD402" s="48">
        <v>0</v>
      </c>
      <c r="AE402" s="48">
        <v>0</v>
      </c>
      <c r="AF402" s="48">
        <v>0</v>
      </c>
      <c r="AG402" s="48">
        <v>0</v>
      </c>
      <c r="AH402" s="45" t="s">
        <v>759</v>
      </c>
    </row>
    <row r="403" spans="1:34" x14ac:dyDescent="0.25">
      <c r="A403" s="1">
        <v>399</v>
      </c>
      <c r="B403" s="32">
        <v>2224259</v>
      </c>
      <c r="C403" s="32" t="s">
        <v>486</v>
      </c>
      <c r="D403" s="32"/>
      <c r="E403" s="44">
        <v>800</v>
      </c>
      <c r="F403" s="44">
        <v>800</v>
      </c>
      <c r="G403" s="44">
        <v>800</v>
      </c>
      <c r="H403" s="44">
        <v>800</v>
      </c>
      <c r="I403" s="32"/>
      <c r="J403" s="48">
        <v>0</v>
      </c>
      <c r="K403" s="48">
        <v>0.8</v>
      </c>
      <c r="L403" s="48">
        <v>0</v>
      </c>
      <c r="M403" s="48">
        <v>0</v>
      </c>
      <c r="N403" s="48">
        <v>0</v>
      </c>
      <c r="O403" s="48">
        <v>0</v>
      </c>
      <c r="P403" s="48">
        <v>0</v>
      </c>
      <c r="Q403" s="48">
        <v>0</v>
      </c>
      <c r="R403" s="48">
        <v>0</v>
      </c>
      <c r="S403" s="48">
        <v>0</v>
      </c>
      <c r="T403" s="48">
        <v>0</v>
      </c>
      <c r="U403" s="48">
        <v>0</v>
      </c>
      <c r="V403" s="48">
        <v>0</v>
      </c>
      <c r="W403" s="48">
        <v>0.15</v>
      </c>
      <c r="X403" s="48">
        <v>0</v>
      </c>
      <c r="Y403" s="48">
        <v>0</v>
      </c>
      <c r="Z403" s="48">
        <v>0</v>
      </c>
      <c r="AA403" s="48">
        <v>0</v>
      </c>
      <c r="AB403" s="48">
        <v>0</v>
      </c>
      <c r="AC403" s="48">
        <v>0</v>
      </c>
      <c r="AD403" s="48">
        <v>0</v>
      </c>
      <c r="AE403" s="48">
        <v>0.05</v>
      </c>
      <c r="AF403" s="48">
        <v>0</v>
      </c>
      <c r="AG403" s="48">
        <v>0</v>
      </c>
      <c r="AH403" s="45" t="s">
        <v>759</v>
      </c>
    </row>
    <row r="404" spans="1:34" x14ac:dyDescent="0.25">
      <c r="A404" s="1">
        <v>400</v>
      </c>
      <c r="B404" s="37">
        <v>46024310</v>
      </c>
      <c r="C404" s="37" t="s">
        <v>487</v>
      </c>
      <c r="D404" s="37"/>
      <c r="E404" s="43">
        <v>800</v>
      </c>
      <c r="F404" s="43">
        <v>800</v>
      </c>
      <c r="G404" s="43">
        <v>800</v>
      </c>
      <c r="H404" s="43">
        <v>800</v>
      </c>
      <c r="I404" s="37"/>
      <c r="J404" s="48">
        <v>0.05</v>
      </c>
      <c r="K404" s="48">
        <v>0.75</v>
      </c>
      <c r="L404" s="48">
        <v>0</v>
      </c>
      <c r="M404" s="48">
        <v>0</v>
      </c>
      <c r="N404" s="48">
        <v>0</v>
      </c>
      <c r="O404" s="48">
        <v>0</v>
      </c>
      <c r="P404" s="48">
        <v>0</v>
      </c>
      <c r="Q404" s="48">
        <v>0</v>
      </c>
      <c r="R404" s="48">
        <v>0.05</v>
      </c>
      <c r="S404" s="48">
        <v>0.15</v>
      </c>
      <c r="T404" s="48">
        <v>0</v>
      </c>
      <c r="U404" s="48">
        <v>0</v>
      </c>
      <c r="V404" s="48">
        <v>0</v>
      </c>
      <c r="W404" s="48">
        <v>0</v>
      </c>
      <c r="X404" s="48">
        <v>0</v>
      </c>
      <c r="Y404" s="48">
        <v>0</v>
      </c>
      <c r="Z404" s="48">
        <v>0</v>
      </c>
      <c r="AA404" s="48">
        <v>0</v>
      </c>
      <c r="AB404" s="48">
        <v>0</v>
      </c>
      <c r="AC404" s="48">
        <v>0</v>
      </c>
      <c r="AD404" s="48">
        <v>0</v>
      </c>
      <c r="AE404" s="48">
        <v>0</v>
      </c>
      <c r="AF404" s="48">
        <v>0</v>
      </c>
      <c r="AG404" s="48">
        <v>0</v>
      </c>
      <c r="AH404" s="45" t="s">
        <v>759</v>
      </c>
    </row>
    <row r="405" spans="1:34" x14ac:dyDescent="0.25">
      <c r="A405" s="1">
        <v>401</v>
      </c>
      <c r="B405" s="32">
        <v>72222921</v>
      </c>
      <c r="C405" s="32" t="s">
        <v>488</v>
      </c>
      <c r="D405" s="32"/>
      <c r="E405" s="44">
        <v>800</v>
      </c>
      <c r="F405" s="44">
        <v>750</v>
      </c>
      <c r="G405" s="44">
        <v>850</v>
      </c>
      <c r="H405" s="44">
        <v>850</v>
      </c>
      <c r="I405" s="32"/>
      <c r="J405" s="48">
        <v>0.05</v>
      </c>
      <c r="K405" s="48">
        <v>0.7</v>
      </c>
      <c r="L405" s="48">
        <v>0</v>
      </c>
      <c r="M405" s="48">
        <v>0</v>
      </c>
      <c r="N405" s="48">
        <v>0</v>
      </c>
      <c r="O405" s="48">
        <v>0.15</v>
      </c>
      <c r="P405" s="48">
        <v>0</v>
      </c>
      <c r="Q405" s="48">
        <v>0</v>
      </c>
      <c r="R405" s="48">
        <v>0</v>
      </c>
      <c r="S405" s="48">
        <v>0.05</v>
      </c>
      <c r="T405" s="48">
        <v>0</v>
      </c>
      <c r="U405" s="48">
        <v>0</v>
      </c>
      <c r="V405" s="48">
        <v>0</v>
      </c>
      <c r="W405" s="48">
        <v>0</v>
      </c>
      <c r="X405" s="48">
        <v>0</v>
      </c>
      <c r="Y405" s="48">
        <v>0</v>
      </c>
      <c r="Z405" s="48">
        <v>0</v>
      </c>
      <c r="AA405" s="48">
        <v>0.05</v>
      </c>
      <c r="AB405" s="48">
        <v>0</v>
      </c>
      <c r="AC405" s="48">
        <v>0</v>
      </c>
      <c r="AD405" s="48">
        <v>0</v>
      </c>
      <c r="AE405" s="48">
        <v>0</v>
      </c>
      <c r="AF405" s="48">
        <v>0</v>
      </c>
      <c r="AG405" s="48">
        <v>0</v>
      </c>
      <c r="AH405" s="45" t="s">
        <v>759</v>
      </c>
    </row>
    <row r="406" spans="1:34" x14ac:dyDescent="0.25">
      <c r="A406" s="1">
        <v>402</v>
      </c>
      <c r="B406" s="37">
        <v>3692817</v>
      </c>
      <c r="C406" s="37" t="s">
        <v>489</v>
      </c>
      <c r="D406" s="37"/>
      <c r="E406" s="43">
        <v>800</v>
      </c>
      <c r="F406" s="43">
        <v>790</v>
      </c>
      <c r="G406" s="43">
        <v>760</v>
      </c>
      <c r="H406" s="43">
        <v>800</v>
      </c>
      <c r="I406" s="37"/>
      <c r="J406" s="48">
        <v>0</v>
      </c>
      <c r="K406" s="48">
        <v>0.29999999999999993</v>
      </c>
      <c r="L406" s="48">
        <v>0</v>
      </c>
      <c r="M406" s="48">
        <v>0.1</v>
      </c>
      <c r="N406" s="48">
        <v>0</v>
      </c>
      <c r="O406" s="48">
        <v>0.1</v>
      </c>
      <c r="P406" s="48">
        <v>0</v>
      </c>
      <c r="Q406" s="48">
        <v>0</v>
      </c>
      <c r="R406" s="48">
        <v>0</v>
      </c>
      <c r="S406" s="48">
        <v>0.1</v>
      </c>
      <c r="T406" s="48">
        <v>0</v>
      </c>
      <c r="U406" s="48">
        <v>0</v>
      </c>
      <c r="V406" s="48">
        <v>0</v>
      </c>
      <c r="W406" s="48">
        <v>0</v>
      </c>
      <c r="X406" s="48">
        <v>0</v>
      </c>
      <c r="Y406" s="48">
        <v>0</v>
      </c>
      <c r="Z406" s="48">
        <v>0.1</v>
      </c>
      <c r="AA406" s="48">
        <v>0.3</v>
      </c>
      <c r="AB406" s="48">
        <v>0</v>
      </c>
      <c r="AC406" s="48">
        <v>0</v>
      </c>
      <c r="AD406" s="48">
        <v>0</v>
      </c>
      <c r="AE406" s="48">
        <v>0</v>
      </c>
      <c r="AF406" s="48">
        <v>0</v>
      </c>
      <c r="AG406" s="48">
        <v>0</v>
      </c>
      <c r="AH406" s="45" t="s">
        <v>759</v>
      </c>
    </row>
    <row r="407" spans="1:34" x14ac:dyDescent="0.25">
      <c r="A407" s="1">
        <v>403</v>
      </c>
      <c r="B407" s="32">
        <v>69677743</v>
      </c>
      <c r="C407" s="32" t="s">
        <v>490</v>
      </c>
      <c r="D407" s="32"/>
      <c r="E407" s="44">
        <v>850</v>
      </c>
      <c r="F407" s="44">
        <v>800</v>
      </c>
      <c r="G407" s="44">
        <v>700</v>
      </c>
      <c r="H407" s="44">
        <v>500</v>
      </c>
      <c r="I407" s="32"/>
      <c r="J407" s="48">
        <v>0.2</v>
      </c>
      <c r="K407" s="48">
        <v>0.64</v>
      </c>
      <c r="L407" s="48">
        <v>0</v>
      </c>
      <c r="M407" s="48">
        <v>0</v>
      </c>
      <c r="N407" s="48">
        <v>0</v>
      </c>
      <c r="O407" s="48">
        <v>0.03</v>
      </c>
      <c r="P407" s="48">
        <v>0</v>
      </c>
      <c r="Q407" s="48">
        <v>0</v>
      </c>
      <c r="R407" s="48">
        <v>0</v>
      </c>
      <c r="S407" s="48">
        <v>0.1</v>
      </c>
      <c r="T407" s="48">
        <v>0</v>
      </c>
      <c r="U407" s="48">
        <v>0</v>
      </c>
      <c r="V407" s="48">
        <v>0</v>
      </c>
      <c r="W407" s="48">
        <v>0</v>
      </c>
      <c r="X407" s="48">
        <v>0</v>
      </c>
      <c r="Y407" s="48">
        <v>0</v>
      </c>
      <c r="Z407" s="48">
        <v>0</v>
      </c>
      <c r="AA407" s="48">
        <v>0.03</v>
      </c>
      <c r="AB407" s="48">
        <v>0</v>
      </c>
      <c r="AC407" s="48">
        <v>0</v>
      </c>
      <c r="AD407" s="48">
        <v>0</v>
      </c>
      <c r="AE407" s="48">
        <v>0</v>
      </c>
      <c r="AF407" s="48">
        <v>0</v>
      </c>
      <c r="AG407" s="48">
        <v>0</v>
      </c>
      <c r="AH407" s="45" t="s">
        <v>759</v>
      </c>
    </row>
    <row r="408" spans="1:34" x14ac:dyDescent="0.25">
      <c r="A408" s="1">
        <v>404</v>
      </c>
      <c r="B408" s="37">
        <v>16723384</v>
      </c>
      <c r="C408" s="37" t="s">
        <v>491</v>
      </c>
      <c r="D408" s="37"/>
      <c r="E408" s="43">
        <v>750</v>
      </c>
      <c r="F408" s="43">
        <v>770</v>
      </c>
      <c r="G408" s="43">
        <v>790</v>
      </c>
      <c r="H408" s="43">
        <v>840</v>
      </c>
      <c r="I408" s="37"/>
      <c r="J408" s="48">
        <v>0.2</v>
      </c>
      <c r="K408" s="48">
        <v>0.7</v>
      </c>
      <c r="L408" s="48">
        <v>0</v>
      </c>
      <c r="M408" s="48">
        <v>0</v>
      </c>
      <c r="N408" s="48">
        <v>0.05</v>
      </c>
      <c r="O408" s="48">
        <v>0</v>
      </c>
      <c r="P408" s="48">
        <v>0</v>
      </c>
      <c r="Q408" s="48">
        <v>0</v>
      </c>
      <c r="R408" s="48">
        <v>0.05</v>
      </c>
      <c r="S408" s="48">
        <v>0</v>
      </c>
      <c r="T408" s="48">
        <v>0</v>
      </c>
      <c r="U408" s="48">
        <v>0</v>
      </c>
      <c r="V408" s="48">
        <v>0</v>
      </c>
      <c r="W408" s="48">
        <v>0</v>
      </c>
      <c r="X408" s="48">
        <v>0</v>
      </c>
      <c r="Y408" s="48">
        <v>0</v>
      </c>
      <c r="Z408" s="48">
        <v>0</v>
      </c>
      <c r="AA408" s="48">
        <v>0</v>
      </c>
      <c r="AB408" s="48">
        <v>0</v>
      </c>
      <c r="AC408" s="48">
        <v>0</v>
      </c>
      <c r="AD408" s="48">
        <v>0</v>
      </c>
      <c r="AE408" s="48">
        <v>0</v>
      </c>
      <c r="AF408" s="48">
        <v>0</v>
      </c>
      <c r="AG408" s="48">
        <v>0</v>
      </c>
      <c r="AH408" s="45" t="s">
        <v>759</v>
      </c>
    </row>
    <row r="409" spans="1:34" x14ac:dyDescent="0.25">
      <c r="A409" s="1">
        <v>405</v>
      </c>
      <c r="B409" s="32">
        <v>47359234</v>
      </c>
      <c r="C409" s="32" t="s">
        <v>492</v>
      </c>
      <c r="D409" s="32"/>
      <c r="E409" s="44">
        <v>700</v>
      </c>
      <c r="F409" s="44">
        <v>800</v>
      </c>
      <c r="G409" s="44">
        <v>800</v>
      </c>
      <c r="H409" s="44">
        <v>800</v>
      </c>
      <c r="I409" s="32"/>
      <c r="J409" s="48">
        <v>0.05</v>
      </c>
      <c r="K409" s="48">
        <v>0.25</v>
      </c>
      <c r="L409" s="48">
        <v>0</v>
      </c>
      <c r="M409" s="48">
        <v>0</v>
      </c>
      <c r="N409" s="48">
        <v>0.05</v>
      </c>
      <c r="O409" s="48">
        <v>0.15</v>
      </c>
      <c r="P409" s="48">
        <v>0</v>
      </c>
      <c r="Q409" s="48">
        <v>0</v>
      </c>
      <c r="R409" s="48">
        <v>0.05</v>
      </c>
      <c r="S409" s="48">
        <v>0.15</v>
      </c>
      <c r="T409" s="48">
        <v>0</v>
      </c>
      <c r="U409" s="48">
        <v>0</v>
      </c>
      <c r="V409" s="48">
        <v>0.05</v>
      </c>
      <c r="W409" s="48">
        <v>0.1</v>
      </c>
      <c r="X409" s="48">
        <v>0</v>
      </c>
      <c r="Y409" s="48">
        <v>0</v>
      </c>
      <c r="Z409" s="48">
        <v>0.05</v>
      </c>
      <c r="AA409" s="48">
        <v>0.1</v>
      </c>
      <c r="AB409" s="48">
        <v>0</v>
      </c>
      <c r="AC409" s="48">
        <v>0</v>
      </c>
      <c r="AD409" s="48">
        <v>0</v>
      </c>
      <c r="AE409" s="48">
        <v>0</v>
      </c>
      <c r="AF409" s="48">
        <v>0</v>
      </c>
      <c r="AG409" s="48">
        <v>0</v>
      </c>
      <c r="AH409" s="45" t="s">
        <v>759</v>
      </c>
    </row>
    <row r="410" spans="1:34" x14ac:dyDescent="0.25">
      <c r="A410" s="1">
        <v>406</v>
      </c>
      <c r="B410" s="37">
        <v>8018511</v>
      </c>
      <c r="C410" s="37" t="s">
        <v>493</v>
      </c>
      <c r="D410" s="37" t="s">
        <v>494</v>
      </c>
      <c r="E410" s="43">
        <v>750</v>
      </c>
      <c r="F410" s="43">
        <v>700</v>
      </c>
      <c r="G410" s="43">
        <v>750</v>
      </c>
      <c r="H410" s="43">
        <v>800</v>
      </c>
      <c r="I410" s="37"/>
      <c r="J410" s="48">
        <v>0.1</v>
      </c>
      <c r="K410" s="48">
        <v>0.9</v>
      </c>
      <c r="L410" s="48">
        <v>0</v>
      </c>
      <c r="M410" s="48">
        <v>0</v>
      </c>
      <c r="N410" s="48">
        <v>0</v>
      </c>
      <c r="O410" s="48">
        <v>0</v>
      </c>
      <c r="P410" s="48">
        <v>0</v>
      </c>
      <c r="Q410" s="48">
        <v>0</v>
      </c>
      <c r="R410" s="48">
        <v>0</v>
      </c>
      <c r="S410" s="48">
        <v>0</v>
      </c>
      <c r="T410" s="48">
        <v>0</v>
      </c>
      <c r="U410" s="48">
        <v>0</v>
      </c>
      <c r="V410" s="48">
        <v>0</v>
      </c>
      <c r="W410" s="48">
        <v>0</v>
      </c>
      <c r="X410" s="48">
        <v>0</v>
      </c>
      <c r="Y410" s="48">
        <v>0</v>
      </c>
      <c r="Z410" s="48">
        <v>0</v>
      </c>
      <c r="AA410" s="48">
        <v>0</v>
      </c>
      <c r="AB410" s="48">
        <v>0</v>
      </c>
      <c r="AC410" s="48">
        <v>0</v>
      </c>
      <c r="AD410" s="48">
        <v>0</v>
      </c>
      <c r="AE410" s="48">
        <v>0</v>
      </c>
      <c r="AF410" s="48">
        <v>0</v>
      </c>
      <c r="AG410" s="48">
        <v>0</v>
      </c>
      <c r="AH410" s="45" t="s">
        <v>759</v>
      </c>
    </row>
    <row r="411" spans="1:34" x14ac:dyDescent="0.25">
      <c r="A411" s="1">
        <v>407</v>
      </c>
      <c r="B411" s="32">
        <v>73676683</v>
      </c>
      <c r="C411" s="32" t="s">
        <v>495</v>
      </c>
      <c r="D411" s="32"/>
      <c r="E411" s="44">
        <v>500</v>
      </c>
      <c r="F411" s="44">
        <v>700</v>
      </c>
      <c r="G411" s="44">
        <v>1000</v>
      </c>
      <c r="H411" s="44">
        <v>2000</v>
      </c>
      <c r="I411" s="32"/>
      <c r="J411" s="48">
        <v>0.6</v>
      </c>
      <c r="K411" s="48">
        <v>0.19999999999999996</v>
      </c>
      <c r="L411" s="48">
        <v>0</v>
      </c>
      <c r="M411" s="48">
        <v>0.2</v>
      </c>
      <c r="N411" s="48">
        <v>0</v>
      </c>
      <c r="O411" s="48">
        <v>0</v>
      </c>
      <c r="P411" s="48">
        <v>0</v>
      </c>
      <c r="Q411" s="48">
        <v>0</v>
      </c>
      <c r="R411" s="48">
        <v>0</v>
      </c>
      <c r="S411" s="48">
        <v>0</v>
      </c>
      <c r="T411" s="48">
        <v>0</v>
      </c>
      <c r="U411" s="48">
        <v>0</v>
      </c>
      <c r="V411" s="48">
        <v>0</v>
      </c>
      <c r="W411" s="48">
        <v>0</v>
      </c>
      <c r="X411" s="48">
        <v>0</v>
      </c>
      <c r="Y411" s="48">
        <v>0</v>
      </c>
      <c r="Z411" s="48">
        <v>0</v>
      </c>
      <c r="AA411" s="48">
        <v>0</v>
      </c>
      <c r="AB411" s="48">
        <v>0</v>
      </c>
      <c r="AC411" s="48">
        <v>0</v>
      </c>
      <c r="AD411" s="48">
        <v>0</v>
      </c>
      <c r="AE411" s="48">
        <v>0</v>
      </c>
      <c r="AF411" s="48">
        <v>0</v>
      </c>
      <c r="AG411" s="48">
        <v>0</v>
      </c>
      <c r="AH411" s="45" t="s">
        <v>759</v>
      </c>
    </row>
    <row r="412" spans="1:34" x14ac:dyDescent="0.25">
      <c r="A412" s="1">
        <v>408</v>
      </c>
      <c r="B412" s="37">
        <v>4579003</v>
      </c>
      <c r="C412" s="37" t="s">
        <v>496</v>
      </c>
      <c r="D412" s="37"/>
      <c r="E412" s="43">
        <v>700</v>
      </c>
      <c r="F412" s="43">
        <v>700</v>
      </c>
      <c r="G412" s="43">
        <v>700</v>
      </c>
      <c r="H412" s="43">
        <v>700</v>
      </c>
      <c r="I412" s="37"/>
      <c r="J412" s="48">
        <v>0</v>
      </c>
      <c r="K412" s="48">
        <v>0.95</v>
      </c>
      <c r="L412" s="48">
        <v>0</v>
      </c>
      <c r="M412" s="48">
        <v>0</v>
      </c>
      <c r="N412" s="48">
        <v>0</v>
      </c>
      <c r="O412" s="48">
        <v>0.05</v>
      </c>
      <c r="P412" s="48">
        <v>0</v>
      </c>
      <c r="Q412" s="48">
        <v>0</v>
      </c>
      <c r="R412" s="48">
        <v>0</v>
      </c>
      <c r="S412" s="48">
        <v>0</v>
      </c>
      <c r="T412" s="48">
        <v>0</v>
      </c>
      <c r="U412" s="48">
        <v>0</v>
      </c>
      <c r="V412" s="48">
        <v>0</v>
      </c>
      <c r="W412" s="48">
        <v>0</v>
      </c>
      <c r="X412" s="48">
        <v>0</v>
      </c>
      <c r="Y412" s="48">
        <v>0</v>
      </c>
      <c r="Z412" s="48">
        <v>0</v>
      </c>
      <c r="AA412" s="48">
        <v>0</v>
      </c>
      <c r="AB412" s="48">
        <v>0</v>
      </c>
      <c r="AC412" s="48">
        <v>0</v>
      </c>
      <c r="AD412" s="48">
        <v>0</v>
      </c>
      <c r="AE412" s="48">
        <v>0</v>
      </c>
      <c r="AF412" s="48">
        <v>0</v>
      </c>
      <c r="AG412" s="48">
        <v>0</v>
      </c>
      <c r="AH412" s="45" t="s">
        <v>759</v>
      </c>
    </row>
    <row r="413" spans="1:34" x14ac:dyDescent="0.25">
      <c r="A413" s="1">
        <v>409</v>
      </c>
      <c r="B413" s="32">
        <v>11408201</v>
      </c>
      <c r="C413" s="32" t="s">
        <v>497</v>
      </c>
      <c r="D413" s="32"/>
      <c r="E413" s="44">
        <v>700</v>
      </c>
      <c r="F413" s="44">
        <v>700</v>
      </c>
      <c r="G413" s="44">
        <v>700</v>
      </c>
      <c r="H413" s="44">
        <v>700</v>
      </c>
      <c r="I413" s="32"/>
      <c r="J413" s="48">
        <v>0</v>
      </c>
      <c r="K413" s="48">
        <v>1</v>
      </c>
      <c r="L413" s="48">
        <v>0</v>
      </c>
      <c r="M413" s="48">
        <v>0</v>
      </c>
      <c r="N413" s="48">
        <v>0</v>
      </c>
      <c r="O413" s="48">
        <v>0</v>
      </c>
      <c r="P413" s="48">
        <v>0</v>
      </c>
      <c r="Q413" s="48">
        <v>0</v>
      </c>
      <c r="R413" s="48">
        <v>0</v>
      </c>
      <c r="S413" s="48">
        <v>0</v>
      </c>
      <c r="T413" s="48">
        <v>0</v>
      </c>
      <c r="U413" s="48">
        <v>0</v>
      </c>
      <c r="V413" s="48">
        <v>0</v>
      </c>
      <c r="W413" s="48">
        <v>0</v>
      </c>
      <c r="X413" s="48">
        <v>0</v>
      </c>
      <c r="Y413" s="48">
        <v>0</v>
      </c>
      <c r="Z413" s="48">
        <v>0</v>
      </c>
      <c r="AA413" s="48">
        <v>0</v>
      </c>
      <c r="AB413" s="48">
        <v>0</v>
      </c>
      <c r="AC413" s="48">
        <v>0</v>
      </c>
      <c r="AD413" s="48">
        <v>0</v>
      </c>
      <c r="AE413" s="48">
        <v>0</v>
      </c>
      <c r="AF413" s="48">
        <v>0</v>
      </c>
      <c r="AG413" s="48">
        <v>0</v>
      </c>
      <c r="AH413" s="45" t="s">
        <v>759</v>
      </c>
    </row>
    <row r="414" spans="1:34" x14ac:dyDescent="0.25">
      <c r="A414" s="1">
        <v>410</v>
      </c>
      <c r="B414" s="37">
        <v>69938199</v>
      </c>
      <c r="C414" s="37" t="s">
        <v>498</v>
      </c>
      <c r="D414" s="37"/>
      <c r="E414" s="43">
        <v>700</v>
      </c>
      <c r="F414" s="43">
        <v>700</v>
      </c>
      <c r="G414" s="43">
        <v>700</v>
      </c>
      <c r="H414" s="43">
        <v>700</v>
      </c>
      <c r="I414" s="37"/>
      <c r="J414" s="48">
        <v>0.2</v>
      </c>
      <c r="K414" s="48">
        <v>0.7</v>
      </c>
      <c r="L414" s="48">
        <v>0</v>
      </c>
      <c r="M414" s="48">
        <v>0</v>
      </c>
      <c r="N414" s="48">
        <v>0</v>
      </c>
      <c r="O414" s="48">
        <v>0</v>
      </c>
      <c r="P414" s="48">
        <v>0</v>
      </c>
      <c r="Q414" s="48">
        <v>0</v>
      </c>
      <c r="R414" s="48">
        <v>0</v>
      </c>
      <c r="S414" s="48">
        <v>0.1</v>
      </c>
      <c r="T414" s="48">
        <v>0</v>
      </c>
      <c r="U414" s="48">
        <v>0</v>
      </c>
      <c r="V414" s="48">
        <v>0</v>
      </c>
      <c r="W414" s="48">
        <v>0</v>
      </c>
      <c r="X414" s="48">
        <v>0</v>
      </c>
      <c r="Y414" s="48">
        <v>0</v>
      </c>
      <c r="Z414" s="48">
        <v>0</v>
      </c>
      <c r="AA414" s="48">
        <v>0</v>
      </c>
      <c r="AB414" s="48">
        <v>0</v>
      </c>
      <c r="AC414" s="48">
        <v>0</v>
      </c>
      <c r="AD414" s="48">
        <v>0</v>
      </c>
      <c r="AE414" s="48">
        <v>0</v>
      </c>
      <c r="AF414" s="48">
        <v>0</v>
      </c>
      <c r="AG414" s="48">
        <v>0</v>
      </c>
      <c r="AH414" s="45" t="s">
        <v>759</v>
      </c>
    </row>
    <row r="415" spans="1:34" x14ac:dyDescent="0.25">
      <c r="A415" s="1">
        <v>411</v>
      </c>
      <c r="B415" s="32">
        <v>42027063</v>
      </c>
      <c r="C415" s="32" t="s">
        <v>499</v>
      </c>
      <c r="D415" s="32"/>
      <c r="E415" s="44">
        <v>700</v>
      </c>
      <c r="F415" s="44">
        <v>700</v>
      </c>
      <c r="G415" s="44">
        <v>700</v>
      </c>
      <c r="H415" s="44">
        <v>700</v>
      </c>
      <c r="I415" s="32"/>
      <c r="J415" s="48">
        <v>0</v>
      </c>
      <c r="K415" s="48">
        <v>0.65</v>
      </c>
      <c r="L415" s="48">
        <v>0</v>
      </c>
      <c r="M415" s="48">
        <v>0</v>
      </c>
      <c r="N415" s="48">
        <v>0</v>
      </c>
      <c r="O415" s="48">
        <v>0</v>
      </c>
      <c r="P415" s="48">
        <v>0</v>
      </c>
      <c r="Q415" s="48">
        <v>0</v>
      </c>
      <c r="R415" s="48">
        <v>0</v>
      </c>
      <c r="S415" s="48">
        <v>0.05</v>
      </c>
      <c r="T415" s="48">
        <v>0</v>
      </c>
      <c r="U415" s="48">
        <v>0</v>
      </c>
      <c r="V415" s="48">
        <v>0</v>
      </c>
      <c r="W415" s="48">
        <v>0</v>
      </c>
      <c r="X415" s="48">
        <v>0</v>
      </c>
      <c r="Y415" s="48">
        <v>0</v>
      </c>
      <c r="Z415" s="48">
        <v>0</v>
      </c>
      <c r="AA415" s="48">
        <v>0.2</v>
      </c>
      <c r="AB415" s="48">
        <v>0</v>
      </c>
      <c r="AC415" s="48">
        <v>0</v>
      </c>
      <c r="AD415" s="48">
        <v>0</v>
      </c>
      <c r="AE415" s="48">
        <v>0.1</v>
      </c>
      <c r="AF415" s="48">
        <v>0</v>
      </c>
      <c r="AG415" s="48">
        <v>0</v>
      </c>
      <c r="AH415" s="45" t="s">
        <v>759</v>
      </c>
    </row>
    <row r="416" spans="1:34" x14ac:dyDescent="0.25">
      <c r="A416" s="1">
        <v>412</v>
      </c>
      <c r="B416" s="37">
        <v>9862480</v>
      </c>
      <c r="C416" s="37" t="s">
        <v>500</v>
      </c>
      <c r="D416" s="37"/>
      <c r="E416" s="43">
        <v>0</v>
      </c>
      <c r="F416" s="43">
        <v>0</v>
      </c>
      <c r="G416" s="43">
        <v>2000</v>
      </c>
      <c r="H416" s="43">
        <v>2000</v>
      </c>
      <c r="I416" s="37"/>
      <c r="J416" s="48">
        <v>0.8</v>
      </c>
      <c r="K416" s="48">
        <v>0.14999999999999991</v>
      </c>
      <c r="L416" s="48">
        <v>0</v>
      </c>
      <c r="M416" s="48">
        <v>0.05</v>
      </c>
      <c r="N416" s="48">
        <v>0</v>
      </c>
      <c r="O416" s="48">
        <v>0</v>
      </c>
      <c r="P416" s="48">
        <v>0</v>
      </c>
      <c r="Q416" s="48">
        <v>0</v>
      </c>
      <c r="R416" s="48">
        <v>0</v>
      </c>
      <c r="S416" s="48">
        <v>0</v>
      </c>
      <c r="T416" s="48">
        <v>0</v>
      </c>
      <c r="U416" s="48">
        <v>0</v>
      </c>
      <c r="V416" s="48">
        <v>0</v>
      </c>
      <c r="W416" s="48">
        <v>0</v>
      </c>
      <c r="X416" s="48">
        <v>0</v>
      </c>
      <c r="Y416" s="48">
        <v>0</v>
      </c>
      <c r="Z416" s="48">
        <v>0</v>
      </c>
      <c r="AA416" s="48">
        <v>0</v>
      </c>
      <c r="AB416" s="48">
        <v>0</v>
      </c>
      <c r="AC416" s="48">
        <v>0</v>
      </c>
      <c r="AD416" s="48">
        <v>0</v>
      </c>
      <c r="AE416" s="48">
        <v>0</v>
      </c>
      <c r="AF416" s="48">
        <v>0</v>
      </c>
      <c r="AG416" s="48">
        <v>0</v>
      </c>
      <c r="AH416" s="45" t="s">
        <v>759</v>
      </c>
    </row>
    <row r="417" spans="1:34" x14ac:dyDescent="0.25">
      <c r="A417" s="1">
        <v>413</v>
      </c>
      <c r="B417" s="32">
        <v>64511341</v>
      </c>
      <c r="C417" s="32" t="s">
        <v>501</v>
      </c>
      <c r="D417" s="32"/>
      <c r="E417" s="44">
        <v>700</v>
      </c>
      <c r="F417" s="44">
        <v>650</v>
      </c>
      <c r="G417" s="44">
        <v>650</v>
      </c>
      <c r="H417" s="44">
        <v>600</v>
      </c>
      <c r="I417" s="32"/>
      <c r="J417" s="48">
        <v>0.02</v>
      </c>
      <c r="K417" s="48">
        <v>0.59000000000000008</v>
      </c>
      <c r="L417" s="48">
        <v>0.05</v>
      </c>
      <c r="M417" s="48">
        <v>0</v>
      </c>
      <c r="N417" s="48">
        <v>0.02</v>
      </c>
      <c r="O417" s="48">
        <v>0.25</v>
      </c>
      <c r="P417" s="48">
        <v>0</v>
      </c>
      <c r="Q417" s="48">
        <v>0</v>
      </c>
      <c r="R417" s="48">
        <v>0.02</v>
      </c>
      <c r="S417" s="48">
        <v>0.05</v>
      </c>
      <c r="T417" s="48">
        <v>0</v>
      </c>
      <c r="U417" s="48">
        <v>0</v>
      </c>
      <c r="V417" s="48">
        <v>0</v>
      </c>
      <c r="W417" s="48">
        <v>0</v>
      </c>
      <c r="X417" s="48">
        <v>0</v>
      </c>
      <c r="Y417" s="48">
        <v>0</v>
      </c>
      <c r="Z417" s="48">
        <v>0</v>
      </c>
      <c r="AA417" s="48">
        <v>0</v>
      </c>
      <c r="AB417" s="48">
        <v>0</v>
      </c>
      <c r="AC417" s="48">
        <v>0</v>
      </c>
      <c r="AD417" s="48">
        <v>0</v>
      </c>
      <c r="AE417" s="48">
        <v>0</v>
      </c>
      <c r="AF417" s="48">
        <v>0</v>
      </c>
      <c r="AG417" s="48">
        <v>0</v>
      </c>
      <c r="AH417" s="45" t="s">
        <v>759</v>
      </c>
    </row>
    <row r="418" spans="1:34" x14ac:dyDescent="0.25">
      <c r="A418" s="1">
        <v>414</v>
      </c>
      <c r="B418" s="37">
        <v>7606621</v>
      </c>
      <c r="C418" s="37" t="s">
        <v>502</v>
      </c>
      <c r="D418" s="37"/>
      <c r="E418" s="43">
        <v>650</v>
      </c>
      <c r="F418" s="43">
        <v>700</v>
      </c>
      <c r="G418" s="43">
        <v>620</v>
      </c>
      <c r="H418" s="43">
        <v>650</v>
      </c>
      <c r="I418" s="37"/>
      <c r="J418" s="48">
        <v>0</v>
      </c>
      <c r="K418" s="48">
        <v>0.6</v>
      </c>
      <c r="L418" s="48">
        <v>0</v>
      </c>
      <c r="M418" s="48">
        <v>0.2</v>
      </c>
      <c r="N418" s="48">
        <v>0</v>
      </c>
      <c r="O418" s="48">
        <v>0.1</v>
      </c>
      <c r="P418" s="48">
        <v>0</v>
      </c>
      <c r="Q418" s="48">
        <v>0</v>
      </c>
      <c r="R418" s="48">
        <v>0</v>
      </c>
      <c r="S418" s="48">
        <v>0.1</v>
      </c>
      <c r="T418" s="48">
        <v>0</v>
      </c>
      <c r="U418" s="48">
        <v>0</v>
      </c>
      <c r="V418" s="48">
        <v>0</v>
      </c>
      <c r="W418" s="48">
        <v>0</v>
      </c>
      <c r="X418" s="48">
        <v>0</v>
      </c>
      <c r="Y418" s="48">
        <v>0</v>
      </c>
      <c r="Z418" s="48">
        <v>0</v>
      </c>
      <c r="AA418" s="48">
        <v>0</v>
      </c>
      <c r="AB418" s="48">
        <v>0</v>
      </c>
      <c r="AC418" s="48">
        <v>0</v>
      </c>
      <c r="AD418" s="48">
        <v>0</v>
      </c>
      <c r="AE418" s="48">
        <v>0</v>
      </c>
      <c r="AF418" s="48">
        <v>0</v>
      </c>
      <c r="AG418" s="48">
        <v>0</v>
      </c>
      <c r="AH418" s="45" t="s">
        <v>759</v>
      </c>
    </row>
    <row r="419" spans="1:34" x14ac:dyDescent="0.25">
      <c r="A419" s="1">
        <v>415</v>
      </c>
      <c r="B419" s="32">
        <v>28420764</v>
      </c>
      <c r="C419" s="32" t="s">
        <v>503</v>
      </c>
      <c r="D419" s="32"/>
      <c r="E419" s="44">
        <v>600</v>
      </c>
      <c r="F419" s="44">
        <v>650</v>
      </c>
      <c r="G419" s="44">
        <v>700</v>
      </c>
      <c r="H419" s="44">
        <v>680</v>
      </c>
      <c r="I419" s="32"/>
      <c r="J419" s="48">
        <v>0</v>
      </c>
      <c r="K419" s="48">
        <v>0.7</v>
      </c>
      <c r="L419" s="48">
        <v>0.15</v>
      </c>
      <c r="M419" s="48">
        <v>0.15</v>
      </c>
      <c r="N419" s="48">
        <v>0</v>
      </c>
      <c r="O419" s="48">
        <v>0</v>
      </c>
      <c r="P419" s="48">
        <v>0</v>
      </c>
      <c r="Q419" s="48">
        <v>0</v>
      </c>
      <c r="R419" s="48">
        <v>0</v>
      </c>
      <c r="S419" s="48">
        <v>0</v>
      </c>
      <c r="T419" s="48">
        <v>0</v>
      </c>
      <c r="U419" s="48">
        <v>0</v>
      </c>
      <c r="V419" s="48">
        <v>0</v>
      </c>
      <c r="W419" s="48">
        <v>0</v>
      </c>
      <c r="X419" s="48">
        <v>0</v>
      </c>
      <c r="Y419" s="48">
        <v>0</v>
      </c>
      <c r="Z419" s="48">
        <v>0</v>
      </c>
      <c r="AA419" s="48">
        <v>0</v>
      </c>
      <c r="AB419" s="48">
        <v>0</v>
      </c>
      <c r="AC419" s="48">
        <v>0</v>
      </c>
      <c r="AD419" s="48">
        <v>0</v>
      </c>
      <c r="AE419" s="48">
        <v>0</v>
      </c>
      <c r="AF419" s="48">
        <v>0</v>
      </c>
      <c r="AG419" s="48">
        <v>0</v>
      </c>
      <c r="AH419" s="45" t="s">
        <v>759</v>
      </c>
    </row>
    <row r="420" spans="1:34" x14ac:dyDescent="0.25">
      <c r="A420" s="1">
        <v>416</v>
      </c>
      <c r="B420" s="37">
        <v>64048616</v>
      </c>
      <c r="C420" s="37" t="s">
        <v>504</v>
      </c>
      <c r="D420" s="37"/>
      <c r="E420" s="43">
        <v>600</v>
      </c>
      <c r="F420" s="43">
        <v>700</v>
      </c>
      <c r="G420" s="43">
        <v>650</v>
      </c>
      <c r="H420" s="43">
        <v>650</v>
      </c>
      <c r="I420" s="37"/>
      <c r="J420" s="48">
        <v>0.1</v>
      </c>
      <c r="K420" s="48">
        <v>0.39999999999999991</v>
      </c>
      <c r="L420" s="48">
        <v>0</v>
      </c>
      <c r="M420" s="48">
        <v>0.2</v>
      </c>
      <c r="N420" s="48">
        <v>0</v>
      </c>
      <c r="O420" s="48">
        <v>0.2</v>
      </c>
      <c r="P420" s="48">
        <v>0</v>
      </c>
      <c r="Q420" s="48">
        <v>0.1</v>
      </c>
      <c r="R420" s="48">
        <v>0</v>
      </c>
      <c r="S420" s="48">
        <v>0</v>
      </c>
      <c r="T420" s="48">
        <v>0</v>
      </c>
      <c r="U420" s="48">
        <v>0</v>
      </c>
      <c r="V420" s="48">
        <v>0</v>
      </c>
      <c r="W420" s="48">
        <v>0</v>
      </c>
      <c r="X420" s="48">
        <v>0</v>
      </c>
      <c r="Y420" s="48">
        <v>0</v>
      </c>
      <c r="Z420" s="48">
        <v>0</v>
      </c>
      <c r="AA420" s="48">
        <v>0</v>
      </c>
      <c r="AB420" s="48">
        <v>0</v>
      </c>
      <c r="AC420" s="48">
        <v>0</v>
      </c>
      <c r="AD420" s="48">
        <v>0</v>
      </c>
      <c r="AE420" s="48">
        <v>0</v>
      </c>
      <c r="AF420" s="48">
        <v>0</v>
      </c>
      <c r="AG420" s="48">
        <v>0</v>
      </c>
      <c r="AH420" s="45" t="s">
        <v>759</v>
      </c>
    </row>
    <row r="421" spans="1:34" x14ac:dyDescent="0.25">
      <c r="A421" s="1">
        <v>417</v>
      </c>
      <c r="B421" s="32">
        <v>75042177</v>
      </c>
      <c r="C421" s="32" t="s">
        <v>505</v>
      </c>
      <c r="D421" s="32"/>
      <c r="E421" s="44">
        <v>550</v>
      </c>
      <c r="F421" s="44">
        <v>550</v>
      </c>
      <c r="G421" s="44">
        <v>600</v>
      </c>
      <c r="H421" s="44">
        <v>600</v>
      </c>
      <c r="I421" s="32"/>
      <c r="J421" s="48">
        <v>0</v>
      </c>
      <c r="K421" s="48">
        <v>1</v>
      </c>
      <c r="L421" s="48">
        <v>0</v>
      </c>
      <c r="M421" s="48">
        <v>0</v>
      </c>
      <c r="N421" s="48">
        <v>0</v>
      </c>
      <c r="O421" s="48">
        <v>0</v>
      </c>
      <c r="P421" s="48">
        <v>0</v>
      </c>
      <c r="Q421" s="48">
        <v>0</v>
      </c>
      <c r="R421" s="48">
        <v>0</v>
      </c>
      <c r="S421" s="48">
        <v>0</v>
      </c>
      <c r="T421" s="48">
        <v>0</v>
      </c>
      <c r="U421" s="48">
        <v>0</v>
      </c>
      <c r="V421" s="48">
        <v>0</v>
      </c>
      <c r="W421" s="48">
        <v>0</v>
      </c>
      <c r="X421" s="48">
        <v>0</v>
      </c>
      <c r="Y421" s="48">
        <v>0</v>
      </c>
      <c r="Z421" s="48">
        <v>0</v>
      </c>
      <c r="AA421" s="48">
        <v>0</v>
      </c>
      <c r="AB421" s="48">
        <v>0</v>
      </c>
      <c r="AC421" s="48">
        <v>0</v>
      </c>
      <c r="AD421" s="48">
        <v>0</v>
      </c>
      <c r="AE421" s="48">
        <v>0</v>
      </c>
      <c r="AF421" s="48">
        <v>0</v>
      </c>
      <c r="AG421" s="48">
        <v>0</v>
      </c>
      <c r="AH421" s="45" t="s">
        <v>759</v>
      </c>
    </row>
    <row r="422" spans="1:34" x14ac:dyDescent="0.25">
      <c r="A422" s="1">
        <v>418</v>
      </c>
      <c r="B422" s="37">
        <v>62471333</v>
      </c>
      <c r="C422" s="37" t="s">
        <v>506</v>
      </c>
      <c r="D422" s="37"/>
      <c r="E422" s="43">
        <v>450</v>
      </c>
      <c r="F422" s="43">
        <v>500</v>
      </c>
      <c r="G422" s="43">
        <v>650</v>
      </c>
      <c r="H422" s="43">
        <v>500</v>
      </c>
      <c r="I422" s="37"/>
      <c r="J422" s="48">
        <v>0</v>
      </c>
      <c r="K422" s="48">
        <v>0.9</v>
      </c>
      <c r="L422" s="48">
        <v>0</v>
      </c>
      <c r="M422" s="48">
        <v>0</v>
      </c>
      <c r="N422" s="48">
        <v>0</v>
      </c>
      <c r="O422" s="48">
        <v>0.05</v>
      </c>
      <c r="P422" s="48">
        <v>0</v>
      </c>
      <c r="Q422" s="48">
        <v>0</v>
      </c>
      <c r="R422" s="48">
        <v>0</v>
      </c>
      <c r="S422" s="48">
        <v>0.05</v>
      </c>
      <c r="T422" s="48">
        <v>0</v>
      </c>
      <c r="U422" s="48">
        <v>0</v>
      </c>
      <c r="V422" s="48">
        <v>0</v>
      </c>
      <c r="W422" s="48">
        <v>0</v>
      </c>
      <c r="X422" s="48">
        <v>0</v>
      </c>
      <c r="Y422" s="48">
        <v>0</v>
      </c>
      <c r="Z422" s="48">
        <v>0</v>
      </c>
      <c r="AA422" s="48">
        <v>0</v>
      </c>
      <c r="AB422" s="48">
        <v>0</v>
      </c>
      <c r="AC422" s="48">
        <v>0</v>
      </c>
      <c r="AD422" s="48">
        <v>0</v>
      </c>
      <c r="AE422" s="48">
        <v>0</v>
      </c>
      <c r="AF422" s="48">
        <v>0</v>
      </c>
      <c r="AG422" s="48">
        <v>0</v>
      </c>
      <c r="AH422" s="45" t="s">
        <v>759</v>
      </c>
    </row>
    <row r="423" spans="1:34" x14ac:dyDescent="0.25">
      <c r="A423" s="1">
        <v>419</v>
      </c>
      <c r="B423" s="32">
        <v>41030249</v>
      </c>
      <c r="C423" s="32" t="s">
        <v>507</v>
      </c>
      <c r="D423" s="32" t="s">
        <v>508</v>
      </c>
      <c r="E423" s="44">
        <v>500</v>
      </c>
      <c r="F423" s="44">
        <v>550</v>
      </c>
      <c r="G423" s="44">
        <v>500</v>
      </c>
      <c r="H423" s="44">
        <v>500</v>
      </c>
      <c r="I423" s="32"/>
      <c r="J423" s="48">
        <v>0</v>
      </c>
      <c r="K423" s="48">
        <v>0.5</v>
      </c>
      <c r="L423" s="48">
        <v>0</v>
      </c>
      <c r="M423" s="48">
        <v>0</v>
      </c>
      <c r="N423" s="48">
        <v>0</v>
      </c>
      <c r="O423" s="48">
        <v>0</v>
      </c>
      <c r="P423" s="48">
        <v>0</v>
      </c>
      <c r="Q423" s="48">
        <v>0</v>
      </c>
      <c r="R423" s="48">
        <v>0</v>
      </c>
      <c r="S423" s="48">
        <v>0</v>
      </c>
      <c r="T423" s="48">
        <v>0</v>
      </c>
      <c r="U423" s="48">
        <v>0</v>
      </c>
      <c r="V423" s="48">
        <v>0</v>
      </c>
      <c r="W423" s="48">
        <v>0.3</v>
      </c>
      <c r="X423" s="48">
        <v>0</v>
      </c>
      <c r="Y423" s="48">
        <v>0</v>
      </c>
      <c r="Z423" s="48">
        <v>0</v>
      </c>
      <c r="AA423" s="48">
        <v>0</v>
      </c>
      <c r="AB423" s="48">
        <v>0</v>
      </c>
      <c r="AC423" s="48">
        <v>0</v>
      </c>
      <c r="AD423" s="48">
        <v>0</v>
      </c>
      <c r="AE423" s="48">
        <v>0.2</v>
      </c>
      <c r="AF423" s="48">
        <v>0</v>
      </c>
      <c r="AG423" s="48">
        <v>0</v>
      </c>
      <c r="AH423" s="45" t="s">
        <v>759</v>
      </c>
    </row>
    <row r="424" spans="1:34" x14ac:dyDescent="0.25">
      <c r="A424" s="1">
        <v>420</v>
      </c>
      <c r="B424" s="37">
        <v>12066991</v>
      </c>
      <c r="C424" s="37" t="s">
        <v>509</v>
      </c>
      <c r="D424" s="37" t="s">
        <v>510</v>
      </c>
      <c r="E424" s="43">
        <v>480</v>
      </c>
      <c r="F424" s="43">
        <v>540</v>
      </c>
      <c r="G424" s="43">
        <v>500</v>
      </c>
      <c r="H424" s="43">
        <v>500</v>
      </c>
      <c r="I424" s="37"/>
      <c r="J424" s="48">
        <v>0.65</v>
      </c>
      <c r="K424" s="48">
        <v>0</v>
      </c>
      <c r="L424" s="48">
        <v>0</v>
      </c>
      <c r="M424" s="48">
        <v>0</v>
      </c>
      <c r="N424" s="48">
        <v>0.15</v>
      </c>
      <c r="O424" s="48">
        <v>0</v>
      </c>
      <c r="P424" s="48">
        <v>0</v>
      </c>
      <c r="Q424" s="48">
        <v>0</v>
      </c>
      <c r="R424" s="48">
        <v>0.02</v>
      </c>
      <c r="S424" s="48">
        <v>0</v>
      </c>
      <c r="T424" s="48">
        <v>0</v>
      </c>
      <c r="U424" s="48">
        <v>0</v>
      </c>
      <c r="V424" s="48">
        <v>0.06</v>
      </c>
      <c r="W424" s="48">
        <v>0</v>
      </c>
      <c r="X424" s="48">
        <v>0</v>
      </c>
      <c r="Y424" s="48">
        <v>0</v>
      </c>
      <c r="Z424" s="48">
        <v>0.12</v>
      </c>
      <c r="AA424" s="48">
        <v>0</v>
      </c>
      <c r="AB424" s="48">
        <v>0</v>
      </c>
      <c r="AC424" s="48">
        <v>0</v>
      </c>
      <c r="AD424" s="48">
        <v>0</v>
      </c>
      <c r="AE424" s="48">
        <v>0</v>
      </c>
      <c r="AF424" s="48">
        <v>0</v>
      </c>
      <c r="AG424" s="48">
        <v>0</v>
      </c>
      <c r="AH424" s="45" t="s">
        <v>759</v>
      </c>
    </row>
    <row r="425" spans="1:34" x14ac:dyDescent="0.25">
      <c r="A425" s="1">
        <v>421</v>
      </c>
      <c r="B425" s="32">
        <v>5807140</v>
      </c>
      <c r="C425" s="32" t="s">
        <v>511</v>
      </c>
      <c r="D425" s="32"/>
      <c r="E425" s="44">
        <v>500</v>
      </c>
      <c r="F425" s="44">
        <v>500</v>
      </c>
      <c r="G425" s="44">
        <v>500</v>
      </c>
      <c r="H425" s="44">
        <v>500</v>
      </c>
      <c r="I425" s="32"/>
      <c r="J425" s="48">
        <v>0.3</v>
      </c>
      <c r="K425" s="48">
        <v>0.5</v>
      </c>
      <c r="L425" s="48">
        <v>0</v>
      </c>
      <c r="M425" s="48">
        <v>0</v>
      </c>
      <c r="N425" s="48">
        <v>0.1</v>
      </c>
      <c r="O425" s="48">
        <v>0</v>
      </c>
      <c r="P425" s="48">
        <v>0</v>
      </c>
      <c r="Q425" s="48">
        <v>0</v>
      </c>
      <c r="R425" s="48">
        <v>0</v>
      </c>
      <c r="S425" s="48">
        <v>0</v>
      </c>
      <c r="T425" s="48">
        <v>0</v>
      </c>
      <c r="U425" s="48">
        <v>0</v>
      </c>
      <c r="V425" s="48">
        <v>0</v>
      </c>
      <c r="W425" s="48">
        <v>0</v>
      </c>
      <c r="X425" s="48">
        <v>0</v>
      </c>
      <c r="Y425" s="48">
        <v>0</v>
      </c>
      <c r="Z425" s="48">
        <v>0.05</v>
      </c>
      <c r="AA425" s="48">
        <v>0</v>
      </c>
      <c r="AB425" s="48">
        <v>0</v>
      </c>
      <c r="AC425" s="48">
        <v>0</v>
      </c>
      <c r="AD425" s="48">
        <v>0.05</v>
      </c>
      <c r="AE425" s="48">
        <v>0</v>
      </c>
      <c r="AF425" s="48">
        <v>0</v>
      </c>
      <c r="AG425" s="48">
        <v>0</v>
      </c>
      <c r="AH425" s="45" t="s">
        <v>759</v>
      </c>
    </row>
    <row r="426" spans="1:34" x14ac:dyDescent="0.25">
      <c r="A426" s="1">
        <v>422</v>
      </c>
      <c r="B426" s="37">
        <v>10206680</v>
      </c>
      <c r="C426" s="37" t="s">
        <v>512</v>
      </c>
      <c r="D426" s="37"/>
      <c r="E426" s="43">
        <v>0</v>
      </c>
      <c r="F426" s="43">
        <v>0</v>
      </c>
      <c r="G426" s="43">
        <v>500</v>
      </c>
      <c r="H426" s="43">
        <v>500</v>
      </c>
      <c r="I426" s="37"/>
      <c r="J426" s="48">
        <v>0</v>
      </c>
      <c r="K426" s="48">
        <v>1</v>
      </c>
      <c r="L426" s="48">
        <v>0</v>
      </c>
      <c r="M426" s="48">
        <v>0</v>
      </c>
      <c r="N426" s="48">
        <v>0</v>
      </c>
      <c r="O426" s="48">
        <v>0</v>
      </c>
      <c r="P426" s="48">
        <v>0</v>
      </c>
      <c r="Q426" s="48">
        <v>0</v>
      </c>
      <c r="R426" s="48">
        <v>0</v>
      </c>
      <c r="S426" s="48">
        <v>0</v>
      </c>
      <c r="T426" s="48">
        <v>0</v>
      </c>
      <c r="U426" s="48">
        <v>0</v>
      </c>
      <c r="V426" s="48">
        <v>0</v>
      </c>
      <c r="W426" s="48">
        <v>0</v>
      </c>
      <c r="X426" s="48">
        <v>0</v>
      </c>
      <c r="Y426" s="48">
        <v>0</v>
      </c>
      <c r="Z426" s="48">
        <v>0</v>
      </c>
      <c r="AA426" s="48">
        <v>0</v>
      </c>
      <c r="AB426" s="48">
        <v>0</v>
      </c>
      <c r="AC426" s="48">
        <v>0</v>
      </c>
      <c r="AD426" s="48">
        <v>0</v>
      </c>
      <c r="AE426" s="48">
        <v>0</v>
      </c>
      <c r="AF426" s="48">
        <v>0</v>
      </c>
      <c r="AG426" s="48">
        <v>0</v>
      </c>
      <c r="AH426" s="45" t="s">
        <v>759</v>
      </c>
    </row>
    <row r="427" spans="1:34" x14ac:dyDescent="0.25">
      <c r="A427" s="1">
        <v>423</v>
      </c>
      <c r="B427" s="32">
        <v>10430075</v>
      </c>
      <c r="C427" s="32" t="s">
        <v>513</v>
      </c>
      <c r="D427" s="32"/>
      <c r="E427" s="44">
        <v>500</v>
      </c>
      <c r="F427" s="44">
        <v>500</v>
      </c>
      <c r="G427" s="44">
        <v>500</v>
      </c>
      <c r="H427" s="44">
        <v>500</v>
      </c>
      <c r="I427" s="32"/>
      <c r="J427" s="48">
        <v>0.1</v>
      </c>
      <c r="K427" s="48">
        <v>0.6</v>
      </c>
      <c r="L427" s="48">
        <v>0</v>
      </c>
      <c r="M427" s="48">
        <v>0</v>
      </c>
      <c r="N427" s="48">
        <v>0</v>
      </c>
      <c r="O427" s="48">
        <v>0.1</v>
      </c>
      <c r="P427" s="48">
        <v>0</v>
      </c>
      <c r="Q427" s="48">
        <v>0</v>
      </c>
      <c r="R427" s="48">
        <v>0</v>
      </c>
      <c r="S427" s="48">
        <v>0.1</v>
      </c>
      <c r="T427" s="48">
        <v>0</v>
      </c>
      <c r="U427" s="48">
        <v>0</v>
      </c>
      <c r="V427" s="48">
        <v>0</v>
      </c>
      <c r="W427" s="48">
        <v>0.05</v>
      </c>
      <c r="X427" s="48">
        <v>0</v>
      </c>
      <c r="Y427" s="48">
        <v>0</v>
      </c>
      <c r="Z427" s="48">
        <v>0</v>
      </c>
      <c r="AA427" s="48">
        <v>0.05</v>
      </c>
      <c r="AB427" s="48">
        <v>0</v>
      </c>
      <c r="AC427" s="48">
        <v>0</v>
      </c>
      <c r="AD427" s="48">
        <v>0</v>
      </c>
      <c r="AE427" s="48">
        <v>0</v>
      </c>
      <c r="AF427" s="48">
        <v>0</v>
      </c>
      <c r="AG427" s="48">
        <v>0</v>
      </c>
      <c r="AH427" s="45" t="s">
        <v>759</v>
      </c>
    </row>
    <row r="428" spans="1:34" x14ac:dyDescent="0.25">
      <c r="A428" s="1">
        <v>424</v>
      </c>
      <c r="B428" s="37">
        <v>14525089</v>
      </c>
      <c r="C428" s="37" t="s">
        <v>514</v>
      </c>
      <c r="D428" s="37"/>
      <c r="E428" s="43">
        <v>500</v>
      </c>
      <c r="F428" s="43">
        <v>500</v>
      </c>
      <c r="G428" s="43">
        <v>500</v>
      </c>
      <c r="H428" s="43">
        <v>500</v>
      </c>
      <c r="I428" s="37"/>
      <c r="J428" s="48">
        <v>0</v>
      </c>
      <c r="K428" s="48">
        <v>1</v>
      </c>
      <c r="L428" s="48">
        <v>0</v>
      </c>
      <c r="M428" s="48">
        <v>0</v>
      </c>
      <c r="N428" s="48">
        <v>0</v>
      </c>
      <c r="O428" s="48">
        <v>0</v>
      </c>
      <c r="P428" s="48">
        <v>0</v>
      </c>
      <c r="Q428" s="48">
        <v>0</v>
      </c>
      <c r="R428" s="48">
        <v>0</v>
      </c>
      <c r="S428" s="48">
        <v>0</v>
      </c>
      <c r="T428" s="48">
        <v>0</v>
      </c>
      <c r="U428" s="48">
        <v>0</v>
      </c>
      <c r="V428" s="48">
        <v>0</v>
      </c>
      <c r="W428" s="48">
        <v>0</v>
      </c>
      <c r="X428" s="48">
        <v>0</v>
      </c>
      <c r="Y428" s="48">
        <v>0</v>
      </c>
      <c r="Z428" s="48">
        <v>0</v>
      </c>
      <c r="AA428" s="48">
        <v>0</v>
      </c>
      <c r="AB428" s="48">
        <v>0</v>
      </c>
      <c r="AC428" s="48">
        <v>0</v>
      </c>
      <c r="AD428" s="48">
        <v>0</v>
      </c>
      <c r="AE428" s="48">
        <v>0</v>
      </c>
      <c r="AF428" s="48">
        <v>0</v>
      </c>
      <c r="AG428" s="48">
        <v>0</v>
      </c>
      <c r="AH428" s="45" t="s">
        <v>759</v>
      </c>
    </row>
    <row r="429" spans="1:34" x14ac:dyDescent="0.25">
      <c r="A429" s="1">
        <v>425</v>
      </c>
      <c r="B429" s="32">
        <v>18999522</v>
      </c>
      <c r="C429" s="32" t="s">
        <v>515</v>
      </c>
      <c r="D429" s="32"/>
      <c r="E429" s="44">
        <v>500</v>
      </c>
      <c r="F429" s="44">
        <v>500</v>
      </c>
      <c r="G429" s="44">
        <v>500</v>
      </c>
      <c r="H429" s="44">
        <v>500</v>
      </c>
      <c r="I429" s="32"/>
      <c r="J429" s="48">
        <v>0</v>
      </c>
      <c r="K429" s="48">
        <v>1</v>
      </c>
      <c r="L429" s="48">
        <v>0</v>
      </c>
      <c r="M429" s="48">
        <v>0</v>
      </c>
      <c r="N429" s="48">
        <v>0</v>
      </c>
      <c r="O429" s="48">
        <v>0</v>
      </c>
      <c r="P429" s="48">
        <v>0</v>
      </c>
      <c r="Q429" s="48">
        <v>0</v>
      </c>
      <c r="R429" s="48">
        <v>0</v>
      </c>
      <c r="S429" s="48">
        <v>0</v>
      </c>
      <c r="T429" s="48">
        <v>0</v>
      </c>
      <c r="U429" s="48">
        <v>0</v>
      </c>
      <c r="V429" s="48">
        <v>0</v>
      </c>
      <c r="W429" s="48">
        <v>0</v>
      </c>
      <c r="X429" s="48">
        <v>0</v>
      </c>
      <c r="Y429" s="48">
        <v>0</v>
      </c>
      <c r="Z429" s="48">
        <v>0</v>
      </c>
      <c r="AA429" s="48">
        <v>0</v>
      </c>
      <c r="AB429" s="48">
        <v>0</v>
      </c>
      <c r="AC429" s="48">
        <v>0</v>
      </c>
      <c r="AD429" s="48">
        <v>0</v>
      </c>
      <c r="AE429" s="48">
        <v>0</v>
      </c>
      <c r="AF429" s="48">
        <v>0</v>
      </c>
      <c r="AG429" s="48">
        <v>0</v>
      </c>
      <c r="AH429" s="45" t="s">
        <v>759</v>
      </c>
    </row>
    <row r="430" spans="1:34" x14ac:dyDescent="0.25">
      <c r="A430" s="1">
        <v>426</v>
      </c>
      <c r="B430" s="37">
        <v>25219502</v>
      </c>
      <c r="C430" s="37" t="s">
        <v>516</v>
      </c>
      <c r="D430" s="37"/>
      <c r="E430" s="43">
        <v>500</v>
      </c>
      <c r="F430" s="43">
        <v>500</v>
      </c>
      <c r="G430" s="43">
        <v>500</v>
      </c>
      <c r="H430" s="43">
        <v>500</v>
      </c>
      <c r="I430" s="37"/>
      <c r="J430" s="48">
        <v>0</v>
      </c>
      <c r="K430" s="48">
        <v>0.95</v>
      </c>
      <c r="L430" s="48">
        <v>0</v>
      </c>
      <c r="M430" s="48">
        <v>0</v>
      </c>
      <c r="N430" s="48">
        <v>0</v>
      </c>
      <c r="O430" s="48">
        <v>0.05</v>
      </c>
      <c r="P430" s="48">
        <v>0</v>
      </c>
      <c r="Q430" s="48">
        <v>0</v>
      </c>
      <c r="R430" s="48">
        <v>0</v>
      </c>
      <c r="S430" s="48">
        <v>0</v>
      </c>
      <c r="T430" s="48">
        <v>0</v>
      </c>
      <c r="U430" s="48">
        <v>0</v>
      </c>
      <c r="V430" s="48">
        <v>0</v>
      </c>
      <c r="W430" s="48">
        <v>0</v>
      </c>
      <c r="X430" s="48">
        <v>0</v>
      </c>
      <c r="Y430" s="48">
        <v>0</v>
      </c>
      <c r="Z430" s="48">
        <v>0</v>
      </c>
      <c r="AA430" s="48">
        <v>0</v>
      </c>
      <c r="AB430" s="48">
        <v>0</v>
      </c>
      <c r="AC430" s="48">
        <v>0</v>
      </c>
      <c r="AD430" s="48">
        <v>0</v>
      </c>
      <c r="AE430" s="48">
        <v>0</v>
      </c>
      <c r="AF430" s="48">
        <v>0</v>
      </c>
      <c r="AG430" s="48">
        <v>0</v>
      </c>
      <c r="AH430" s="45" t="s">
        <v>759</v>
      </c>
    </row>
    <row r="431" spans="1:34" x14ac:dyDescent="0.25">
      <c r="A431" s="1">
        <v>427</v>
      </c>
      <c r="B431" s="32">
        <v>42027071</v>
      </c>
      <c r="C431" s="32" t="s">
        <v>517</v>
      </c>
      <c r="D431" s="32"/>
      <c r="E431" s="44">
        <v>500</v>
      </c>
      <c r="F431" s="44">
        <v>500</v>
      </c>
      <c r="G431" s="44">
        <v>500</v>
      </c>
      <c r="H431" s="44">
        <v>500</v>
      </c>
      <c r="I431" s="32"/>
      <c r="J431" s="48">
        <v>0.2</v>
      </c>
      <c r="K431" s="48">
        <v>9.9999999999999978E-2</v>
      </c>
      <c r="L431" s="48">
        <v>0</v>
      </c>
      <c r="M431" s="48">
        <v>0</v>
      </c>
      <c r="N431" s="48">
        <v>0.1</v>
      </c>
      <c r="O431" s="48">
        <v>0</v>
      </c>
      <c r="P431" s="48">
        <v>0</v>
      </c>
      <c r="Q431" s="48">
        <v>0</v>
      </c>
      <c r="R431" s="48">
        <v>0.1</v>
      </c>
      <c r="S431" s="48">
        <v>0</v>
      </c>
      <c r="T431" s="48">
        <v>0</v>
      </c>
      <c r="U431" s="48">
        <v>0</v>
      </c>
      <c r="V431" s="48">
        <v>0</v>
      </c>
      <c r="W431" s="48">
        <v>0</v>
      </c>
      <c r="X431" s="48">
        <v>0</v>
      </c>
      <c r="Y431" s="48">
        <v>0</v>
      </c>
      <c r="Z431" s="48">
        <v>0.25</v>
      </c>
      <c r="AA431" s="48">
        <v>0</v>
      </c>
      <c r="AB431" s="48">
        <v>0</v>
      </c>
      <c r="AC431" s="48">
        <v>0</v>
      </c>
      <c r="AD431" s="48">
        <v>0.25</v>
      </c>
      <c r="AE431" s="48">
        <v>0</v>
      </c>
      <c r="AF431" s="48">
        <v>0</v>
      </c>
      <c r="AG431" s="48">
        <v>0</v>
      </c>
      <c r="AH431" s="45" t="s">
        <v>759</v>
      </c>
    </row>
    <row r="432" spans="1:34" x14ac:dyDescent="0.25">
      <c r="A432" s="1">
        <v>428</v>
      </c>
      <c r="B432" s="37">
        <v>64887961</v>
      </c>
      <c r="C432" s="37" t="s">
        <v>518</v>
      </c>
      <c r="D432" s="37"/>
      <c r="E432" s="43">
        <v>500</v>
      </c>
      <c r="F432" s="43">
        <v>500</v>
      </c>
      <c r="G432" s="43">
        <v>500</v>
      </c>
      <c r="H432" s="43">
        <v>700</v>
      </c>
      <c r="I432" s="37"/>
      <c r="J432" s="48">
        <v>0</v>
      </c>
      <c r="K432" s="48">
        <v>9.9999999999999978E-2</v>
      </c>
      <c r="L432" s="48">
        <v>0.4</v>
      </c>
      <c r="M432" s="48">
        <v>0.5</v>
      </c>
      <c r="N432" s="48">
        <v>0</v>
      </c>
      <c r="O432" s="48">
        <v>0</v>
      </c>
      <c r="P432" s="48">
        <v>0</v>
      </c>
      <c r="Q432" s="48">
        <v>0</v>
      </c>
      <c r="R432" s="48">
        <v>0</v>
      </c>
      <c r="S432" s="48">
        <v>0</v>
      </c>
      <c r="T432" s="48">
        <v>0</v>
      </c>
      <c r="U432" s="48">
        <v>0</v>
      </c>
      <c r="V432" s="48">
        <v>0</v>
      </c>
      <c r="W432" s="48">
        <v>0</v>
      </c>
      <c r="X432" s="48">
        <v>0</v>
      </c>
      <c r="Y432" s="48">
        <v>0</v>
      </c>
      <c r="Z432" s="48">
        <v>0</v>
      </c>
      <c r="AA432" s="48">
        <v>0</v>
      </c>
      <c r="AB432" s="48">
        <v>0</v>
      </c>
      <c r="AC432" s="48">
        <v>0</v>
      </c>
      <c r="AD432" s="48">
        <v>0</v>
      </c>
      <c r="AE432" s="48">
        <v>0</v>
      </c>
      <c r="AF432" s="48">
        <v>0</v>
      </c>
      <c r="AG432" s="48">
        <v>0</v>
      </c>
      <c r="AH432" s="45" t="s">
        <v>759</v>
      </c>
    </row>
    <row r="433" spans="1:34" x14ac:dyDescent="0.25">
      <c r="A433" s="1">
        <v>429</v>
      </c>
      <c r="B433" s="32">
        <v>71847995</v>
      </c>
      <c r="C433" s="32" t="s">
        <v>519</v>
      </c>
      <c r="D433" s="32"/>
      <c r="E433" s="44">
        <v>500</v>
      </c>
      <c r="F433" s="44">
        <v>500</v>
      </c>
      <c r="G433" s="44">
        <v>500</v>
      </c>
      <c r="H433" s="44">
        <v>500</v>
      </c>
      <c r="I433" s="32"/>
      <c r="J433" s="48">
        <v>0.7</v>
      </c>
      <c r="K433" s="48">
        <v>9.9999999999999978E-2</v>
      </c>
      <c r="L433" s="48">
        <v>0</v>
      </c>
      <c r="M433" s="48">
        <v>0</v>
      </c>
      <c r="N433" s="48">
        <v>0</v>
      </c>
      <c r="O433" s="48">
        <v>0</v>
      </c>
      <c r="P433" s="48">
        <v>0</v>
      </c>
      <c r="Q433" s="48">
        <v>0</v>
      </c>
      <c r="R433" s="48">
        <v>0.1</v>
      </c>
      <c r="S433" s="48">
        <v>0</v>
      </c>
      <c r="T433" s="48">
        <v>0</v>
      </c>
      <c r="U433" s="48">
        <v>0</v>
      </c>
      <c r="V433" s="48">
        <v>0</v>
      </c>
      <c r="W433" s="48">
        <v>0</v>
      </c>
      <c r="X433" s="48">
        <v>0</v>
      </c>
      <c r="Y433" s="48">
        <v>0</v>
      </c>
      <c r="Z433" s="48">
        <v>0.05</v>
      </c>
      <c r="AA433" s="48">
        <v>0</v>
      </c>
      <c r="AB433" s="48">
        <v>0</v>
      </c>
      <c r="AC433" s="48">
        <v>0</v>
      </c>
      <c r="AD433" s="48">
        <v>0.05</v>
      </c>
      <c r="AE433" s="48">
        <v>0</v>
      </c>
      <c r="AF433" s="48">
        <v>0</v>
      </c>
      <c r="AG433" s="48">
        <v>0</v>
      </c>
      <c r="AH433" s="45" t="s">
        <v>759</v>
      </c>
    </row>
    <row r="434" spans="1:34" x14ac:dyDescent="0.25">
      <c r="A434" s="1">
        <v>430</v>
      </c>
      <c r="B434" s="37">
        <v>73247073</v>
      </c>
      <c r="C434" s="37" t="s">
        <v>520</v>
      </c>
      <c r="D434" s="37"/>
      <c r="E434" s="43">
        <v>500</v>
      </c>
      <c r="F434" s="43">
        <v>500</v>
      </c>
      <c r="G434" s="43">
        <v>500</v>
      </c>
      <c r="H434" s="43">
        <v>500</v>
      </c>
      <c r="I434" s="37"/>
      <c r="J434" s="48">
        <v>0.1</v>
      </c>
      <c r="K434" s="48">
        <v>0.55000000000000004</v>
      </c>
      <c r="L434" s="48">
        <v>0</v>
      </c>
      <c r="M434" s="48">
        <v>0.25</v>
      </c>
      <c r="N434" s="48">
        <v>0</v>
      </c>
      <c r="O434" s="48">
        <v>0</v>
      </c>
      <c r="P434" s="48">
        <v>0</v>
      </c>
      <c r="Q434" s="48">
        <v>0</v>
      </c>
      <c r="R434" s="48">
        <v>0.1</v>
      </c>
      <c r="S434" s="48">
        <v>0</v>
      </c>
      <c r="T434" s="48">
        <v>0</v>
      </c>
      <c r="U434" s="48">
        <v>0</v>
      </c>
      <c r="V434" s="48">
        <v>0</v>
      </c>
      <c r="W434" s="48">
        <v>0</v>
      </c>
      <c r="X434" s="48">
        <v>0</v>
      </c>
      <c r="Y434" s="48">
        <v>0</v>
      </c>
      <c r="Z434" s="48">
        <v>0</v>
      </c>
      <c r="AA434" s="48">
        <v>0</v>
      </c>
      <c r="AB434" s="48">
        <v>0</v>
      </c>
      <c r="AC434" s="48">
        <v>0</v>
      </c>
      <c r="AD434" s="48">
        <v>0</v>
      </c>
      <c r="AE434" s="48">
        <v>0</v>
      </c>
      <c r="AF434" s="48">
        <v>0</v>
      </c>
      <c r="AG434" s="48">
        <v>0</v>
      </c>
      <c r="AH434" s="45" t="s">
        <v>759</v>
      </c>
    </row>
    <row r="435" spans="1:34" x14ac:dyDescent="0.25">
      <c r="A435" s="1">
        <v>431</v>
      </c>
      <c r="B435" s="32">
        <v>27898148</v>
      </c>
      <c r="C435" s="32" t="s">
        <v>521</v>
      </c>
      <c r="D435" s="32" t="s">
        <v>216</v>
      </c>
      <c r="E435" s="44">
        <v>500</v>
      </c>
      <c r="F435" s="44">
        <v>500</v>
      </c>
      <c r="G435" s="44">
        <v>500</v>
      </c>
      <c r="H435" s="44">
        <v>500</v>
      </c>
      <c r="I435" s="32"/>
      <c r="J435" s="48">
        <v>0</v>
      </c>
      <c r="K435" s="48">
        <v>0.9</v>
      </c>
      <c r="L435" s="48">
        <v>0</v>
      </c>
      <c r="M435" s="48">
        <v>0</v>
      </c>
      <c r="N435" s="48">
        <v>0</v>
      </c>
      <c r="O435" s="48">
        <v>0</v>
      </c>
      <c r="P435" s="48">
        <v>0</v>
      </c>
      <c r="Q435" s="48">
        <v>0</v>
      </c>
      <c r="R435" s="48">
        <v>0</v>
      </c>
      <c r="S435" s="48">
        <v>0</v>
      </c>
      <c r="T435" s="48">
        <v>0</v>
      </c>
      <c r="U435" s="48">
        <v>0</v>
      </c>
      <c r="V435" s="48">
        <v>0</v>
      </c>
      <c r="W435" s="48">
        <v>0</v>
      </c>
      <c r="X435" s="48">
        <v>0</v>
      </c>
      <c r="Y435" s="48">
        <v>0</v>
      </c>
      <c r="Z435" s="48">
        <v>0</v>
      </c>
      <c r="AA435" s="48">
        <v>0</v>
      </c>
      <c r="AB435" s="48">
        <v>0</v>
      </c>
      <c r="AC435" s="48">
        <v>0</v>
      </c>
      <c r="AD435" s="48">
        <v>0</v>
      </c>
      <c r="AE435" s="48">
        <v>0.1</v>
      </c>
      <c r="AF435" s="48">
        <v>0</v>
      </c>
      <c r="AG435" s="48">
        <v>0</v>
      </c>
      <c r="AH435" s="45" t="s">
        <v>759</v>
      </c>
    </row>
    <row r="436" spans="1:34" x14ac:dyDescent="0.25">
      <c r="A436" s="1">
        <v>432</v>
      </c>
      <c r="B436" s="37">
        <v>29387299</v>
      </c>
      <c r="C436" s="37" t="s">
        <v>522</v>
      </c>
      <c r="D436" s="37" t="s">
        <v>523</v>
      </c>
      <c r="E436" s="43">
        <v>500</v>
      </c>
      <c r="F436" s="43">
        <v>500</v>
      </c>
      <c r="G436" s="43">
        <v>500</v>
      </c>
      <c r="H436" s="43">
        <v>500</v>
      </c>
      <c r="I436" s="37"/>
      <c r="J436" s="48">
        <v>0</v>
      </c>
      <c r="K436" s="48">
        <v>0</v>
      </c>
      <c r="L436" s="48">
        <v>0</v>
      </c>
      <c r="M436" s="48">
        <v>0</v>
      </c>
      <c r="N436" s="48">
        <v>0</v>
      </c>
      <c r="O436" s="48">
        <v>0</v>
      </c>
      <c r="P436" s="48">
        <v>0</v>
      </c>
      <c r="Q436" s="48">
        <v>0</v>
      </c>
      <c r="R436" s="48">
        <v>0</v>
      </c>
      <c r="S436" s="48">
        <v>0</v>
      </c>
      <c r="T436" s="48">
        <v>0</v>
      </c>
      <c r="U436" s="48">
        <v>0</v>
      </c>
      <c r="V436" s="48">
        <v>0</v>
      </c>
      <c r="W436" s="48">
        <v>0.6</v>
      </c>
      <c r="X436" s="48">
        <v>0</v>
      </c>
      <c r="Y436" s="48">
        <v>0</v>
      </c>
      <c r="Z436" s="48">
        <v>0</v>
      </c>
      <c r="AA436" s="48">
        <v>0.2</v>
      </c>
      <c r="AB436" s="48">
        <v>0</v>
      </c>
      <c r="AC436" s="48">
        <v>0</v>
      </c>
      <c r="AD436" s="48">
        <v>0</v>
      </c>
      <c r="AE436" s="48">
        <v>0.2</v>
      </c>
      <c r="AF436" s="48">
        <v>0</v>
      </c>
      <c r="AG436" s="48">
        <v>0</v>
      </c>
      <c r="AH436" s="45" t="s">
        <v>759</v>
      </c>
    </row>
    <row r="437" spans="1:34" x14ac:dyDescent="0.25">
      <c r="A437" s="1">
        <v>433</v>
      </c>
      <c r="B437" s="32">
        <v>47678267</v>
      </c>
      <c r="C437" s="32" t="s">
        <v>524</v>
      </c>
      <c r="D437" s="32"/>
      <c r="E437" s="44">
        <v>500</v>
      </c>
      <c r="F437" s="44">
        <v>500</v>
      </c>
      <c r="G437" s="44">
        <v>500</v>
      </c>
      <c r="H437" s="44">
        <v>500</v>
      </c>
      <c r="I437" s="32"/>
      <c r="J437" s="48">
        <v>0</v>
      </c>
      <c r="K437" s="48">
        <v>1</v>
      </c>
      <c r="L437" s="48">
        <v>0</v>
      </c>
      <c r="M437" s="48">
        <v>0</v>
      </c>
      <c r="N437" s="48">
        <v>0</v>
      </c>
      <c r="O437" s="48">
        <v>0</v>
      </c>
      <c r="P437" s="48">
        <v>0</v>
      </c>
      <c r="Q437" s="48">
        <v>0</v>
      </c>
      <c r="R437" s="48">
        <v>0</v>
      </c>
      <c r="S437" s="48">
        <v>0</v>
      </c>
      <c r="T437" s="48">
        <v>0</v>
      </c>
      <c r="U437" s="48">
        <v>0</v>
      </c>
      <c r="V437" s="48">
        <v>0</v>
      </c>
      <c r="W437" s="48">
        <v>0</v>
      </c>
      <c r="X437" s="48">
        <v>0</v>
      </c>
      <c r="Y437" s="48">
        <v>0</v>
      </c>
      <c r="Z437" s="48">
        <v>0</v>
      </c>
      <c r="AA437" s="48">
        <v>0</v>
      </c>
      <c r="AB437" s="48">
        <v>0</v>
      </c>
      <c r="AC437" s="48">
        <v>0</v>
      </c>
      <c r="AD437" s="48">
        <v>0</v>
      </c>
      <c r="AE437" s="48">
        <v>0</v>
      </c>
      <c r="AF437" s="48">
        <v>0</v>
      </c>
      <c r="AG437" s="48">
        <v>0</v>
      </c>
      <c r="AH437" s="45" t="s">
        <v>759</v>
      </c>
    </row>
    <row r="438" spans="1:34" x14ac:dyDescent="0.25">
      <c r="A438" s="1">
        <v>434</v>
      </c>
      <c r="B438" s="37">
        <v>66302331</v>
      </c>
      <c r="C438" s="37" t="s">
        <v>525</v>
      </c>
      <c r="D438" s="37"/>
      <c r="E438" s="43">
        <v>400</v>
      </c>
      <c r="F438" s="43">
        <v>400</v>
      </c>
      <c r="G438" s="43">
        <v>400</v>
      </c>
      <c r="H438" s="43">
        <v>400</v>
      </c>
      <c r="I438" s="37"/>
      <c r="J438" s="48">
        <v>0</v>
      </c>
      <c r="K438" s="48">
        <v>1</v>
      </c>
      <c r="L438" s="48">
        <v>0</v>
      </c>
      <c r="M438" s="48">
        <v>0</v>
      </c>
      <c r="N438" s="48">
        <v>0</v>
      </c>
      <c r="O438" s="48">
        <v>0</v>
      </c>
      <c r="P438" s="48">
        <v>0</v>
      </c>
      <c r="Q438" s="48">
        <v>0</v>
      </c>
      <c r="R438" s="48">
        <v>0</v>
      </c>
      <c r="S438" s="48">
        <v>0</v>
      </c>
      <c r="T438" s="48">
        <v>0</v>
      </c>
      <c r="U438" s="48">
        <v>0</v>
      </c>
      <c r="V438" s="48">
        <v>0</v>
      </c>
      <c r="W438" s="48">
        <v>0</v>
      </c>
      <c r="X438" s="48">
        <v>0</v>
      </c>
      <c r="Y438" s="48">
        <v>0</v>
      </c>
      <c r="Z438" s="48">
        <v>0</v>
      </c>
      <c r="AA438" s="48">
        <v>0</v>
      </c>
      <c r="AB438" s="48">
        <v>0</v>
      </c>
      <c r="AC438" s="48">
        <v>0</v>
      </c>
      <c r="AD438" s="48">
        <v>0</v>
      </c>
      <c r="AE438" s="48">
        <v>0</v>
      </c>
      <c r="AF438" s="48">
        <v>0</v>
      </c>
      <c r="AG438" s="48">
        <v>0</v>
      </c>
      <c r="AH438" s="45" t="s">
        <v>759</v>
      </c>
    </row>
    <row r="439" spans="1:34" x14ac:dyDescent="0.25">
      <c r="A439" s="1">
        <v>435</v>
      </c>
      <c r="B439" s="32">
        <v>25203398</v>
      </c>
      <c r="C439" s="32" t="s">
        <v>526</v>
      </c>
      <c r="D439" s="32"/>
      <c r="E439" s="44">
        <v>339.09</v>
      </c>
      <c r="F439" s="44">
        <v>507.9</v>
      </c>
      <c r="G439" s="44">
        <v>292.86</v>
      </c>
      <c r="H439" s="44">
        <v>337.51</v>
      </c>
      <c r="I439" s="32"/>
      <c r="J439" s="48">
        <v>0.1</v>
      </c>
      <c r="K439" s="48">
        <v>0.7</v>
      </c>
      <c r="L439" s="48">
        <v>0</v>
      </c>
      <c r="M439" s="48">
        <v>0</v>
      </c>
      <c r="N439" s="48">
        <v>0.1</v>
      </c>
      <c r="O439" s="48">
        <v>0</v>
      </c>
      <c r="P439" s="48">
        <v>0</v>
      </c>
      <c r="Q439" s="48">
        <v>0</v>
      </c>
      <c r="R439" s="48">
        <v>0.1</v>
      </c>
      <c r="S439" s="48">
        <v>0</v>
      </c>
      <c r="T439" s="48">
        <v>0</v>
      </c>
      <c r="U439" s="48">
        <v>0</v>
      </c>
      <c r="V439" s="48">
        <v>0</v>
      </c>
      <c r="W439" s="48">
        <v>0</v>
      </c>
      <c r="X439" s="48">
        <v>0</v>
      </c>
      <c r="Y439" s="48">
        <v>0</v>
      </c>
      <c r="Z439" s="48">
        <v>0</v>
      </c>
      <c r="AA439" s="48">
        <v>0</v>
      </c>
      <c r="AB439" s="48">
        <v>0</v>
      </c>
      <c r="AC439" s="48">
        <v>0</v>
      </c>
      <c r="AD439" s="48">
        <v>0</v>
      </c>
      <c r="AE439" s="48">
        <v>0</v>
      </c>
      <c r="AF439" s="48">
        <v>0</v>
      </c>
      <c r="AG439" s="48">
        <v>0</v>
      </c>
      <c r="AH439" s="45" t="s">
        <v>759</v>
      </c>
    </row>
    <row r="440" spans="1:34" x14ac:dyDescent="0.25">
      <c r="A440" s="1">
        <v>436</v>
      </c>
      <c r="B440" s="37">
        <v>72525070</v>
      </c>
      <c r="C440" s="37" t="s">
        <v>527</v>
      </c>
      <c r="D440" s="37"/>
      <c r="E440" s="43">
        <v>350</v>
      </c>
      <c r="F440" s="43">
        <v>400</v>
      </c>
      <c r="G440" s="43">
        <v>380</v>
      </c>
      <c r="H440" s="43">
        <v>500</v>
      </c>
      <c r="I440" s="37"/>
      <c r="J440" s="48">
        <v>0</v>
      </c>
      <c r="K440" s="48">
        <v>0.34499999999999997</v>
      </c>
      <c r="L440" s="48">
        <v>0.05</v>
      </c>
      <c r="M440" s="48">
        <v>0.2</v>
      </c>
      <c r="N440" s="48">
        <v>0</v>
      </c>
      <c r="O440" s="48">
        <v>0.15</v>
      </c>
      <c r="P440" s="48">
        <v>2.5000000000000001E-2</v>
      </c>
      <c r="Q440" s="48">
        <v>0.05</v>
      </c>
      <c r="R440" s="48">
        <v>0</v>
      </c>
      <c r="S440" s="48">
        <v>0.15</v>
      </c>
      <c r="T440" s="48">
        <v>0.03</v>
      </c>
      <c r="U440" s="48">
        <v>0</v>
      </c>
      <c r="V440" s="48">
        <v>0</v>
      </c>
      <c r="W440" s="48">
        <v>0</v>
      </c>
      <c r="X440" s="48">
        <v>0</v>
      </c>
      <c r="Y440" s="48">
        <v>0</v>
      </c>
      <c r="Z440" s="48">
        <v>0</v>
      </c>
      <c r="AA440" s="48">
        <v>0</v>
      </c>
      <c r="AB440" s="48">
        <v>0</v>
      </c>
      <c r="AC440" s="48">
        <v>0</v>
      </c>
      <c r="AD440" s="48">
        <v>0</v>
      </c>
      <c r="AE440" s="48">
        <v>0</v>
      </c>
      <c r="AF440" s="48">
        <v>0</v>
      </c>
      <c r="AG440" s="48">
        <v>0</v>
      </c>
      <c r="AH440" s="45" t="s">
        <v>759</v>
      </c>
    </row>
    <row r="441" spans="1:34" x14ac:dyDescent="0.25">
      <c r="A441" s="1">
        <v>437</v>
      </c>
      <c r="B441" s="32">
        <v>66072336</v>
      </c>
      <c r="C441" s="32" t="s">
        <v>528</v>
      </c>
      <c r="D441" s="32" t="s">
        <v>529</v>
      </c>
      <c r="E441" s="44">
        <v>350</v>
      </c>
      <c r="F441" s="44">
        <v>370</v>
      </c>
      <c r="G441" s="44">
        <v>400</v>
      </c>
      <c r="H441" s="44">
        <v>400</v>
      </c>
      <c r="I441" s="32"/>
      <c r="J441" s="48">
        <v>0.6</v>
      </c>
      <c r="K441" s="48">
        <v>0.38</v>
      </c>
      <c r="L441" s="48">
        <v>0</v>
      </c>
      <c r="M441" s="48">
        <v>0</v>
      </c>
      <c r="N441" s="48">
        <v>0</v>
      </c>
      <c r="O441" s="48">
        <v>0</v>
      </c>
      <c r="P441" s="48">
        <v>0</v>
      </c>
      <c r="Q441" s="48">
        <v>0</v>
      </c>
      <c r="R441" s="48">
        <v>0</v>
      </c>
      <c r="S441" s="48">
        <v>0</v>
      </c>
      <c r="T441" s="48">
        <v>0</v>
      </c>
      <c r="U441" s="48">
        <v>0</v>
      </c>
      <c r="V441" s="48">
        <v>0.01</v>
      </c>
      <c r="W441" s="48">
        <v>0</v>
      </c>
      <c r="X441" s="48">
        <v>0</v>
      </c>
      <c r="Y441" s="48">
        <v>0</v>
      </c>
      <c r="Z441" s="48">
        <v>0.01</v>
      </c>
      <c r="AA441" s="48">
        <v>0</v>
      </c>
      <c r="AB441" s="48">
        <v>0</v>
      </c>
      <c r="AC441" s="48">
        <v>0</v>
      </c>
      <c r="AD441" s="48">
        <v>0</v>
      </c>
      <c r="AE441" s="48">
        <v>0</v>
      </c>
      <c r="AF441" s="48">
        <v>0</v>
      </c>
      <c r="AG441" s="48">
        <v>0</v>
      </c>
      <c r="AH441" s="45" t="s">
        <v>759</v>
      </c>
    </row>
    <row r="442" spans="1:34" x14ac:dyDescent="0.25">
      <c r="A442" s="1">
        <v>438</v>
      </c>
      <c r="B442" s="37">
        <v>1501208</v>
      </c>
      <c r="C442" s="37" t="s">
        <v>530</v>
      </c>
      <c r="D442" s="37"/>
      <c r="E442" s="43">
        <v>368</v>
      </c>
      <c r="F442" s="43">
        <v>293</v>
      </c>
      <c r="G442" s="43">
        <v>434</v>
      </c>
      <c r="H442" s="43">
        <v>400</v>
      </c>
      <c r="I442" s="37"/>
      <c r="J442" s="48">
        <v>0.2</v>
      </c>
      <c r="K442" s="48">
        <v>0.2</v>
      </c>
      <c r="L442" s="48">
        <v>0.2</v>
      </c>
      <c r="M442" s="48">
        <v>0.1</v>
      </c>
      <c r="N442" s="48">
        <v>0.05</v>
      </c>
      <c r="O442" s="48">
        <v>0</v>
      </c>
      <c r="P442" s="48">
        <v>0</v>
      </c>
      <c r="Q442" s="48">
        <v>0</v>
      </c>
      <c r="R442" s="48">
        <v>0.2</v>
      </c>
      <c r="S442" s="48">
        <v>0</v>
      </c>
      <c r="T442" s="48">
        <v>0</v>
      </c>
      <c r="U442" s="48">
        <v>0</v>
      </c>
      <c r="V442" s="48">
        <v>0</v>
      </c>
      <c r="W442" s="48">
        <v>0</v>
      </c>
      <c r="X442" s="48">
        <v>0</v>
      </c>
      <c r="Y442" s="48">
        <v>0</v>
      </c>
      <c r="Z442" s="48">
        <v>0</v>
      </c>
      <c r="AA442" s="48">
        <v>0</v>
      </c>
      <c r="AB442" s="48">
        <v>0</v>
      </c>
      <c r="AC442" s="48">
        <v>0</v>
      </c>
      <c r="AD442" s="48">
        <v>0.05</v>
      </c>
      <c r="AE442" s="48">
        <v>0</v>
      </c>
      <c r="AF442" s="48">
        <v>0</v>
      </c>
      <c r="AG442" s="48">
        <v>0</v>
      </c>
      <c r="AH442" s="45" t="s">
        <v>759</v>
      </c>
    </row>
    <row r="443" spans="1:34" x14ac:dyDescent="0.25">
      <c r="A443" s="1">
        <v>439</v>
      </c>
      <c r="B443" s="32">
        <v>5910277</v>
      </c>
      <c r="C443" s="32" t="s">
        <v>531</v>
      </c>
      <c r="D443" s="32"/>
      <c r="E443" s="44">
        <v>0</v>
      </c>
      <c r="F443" s="44">
        <v>0</v>
      </c>
      <c r="G443" s="44">
        <v>1000</v>
      </c>
      <c r="H443" s="44">
        <v>6000</v>
      </c>
      <c r="I443" s="32"/>
      <c r="J443" s="48">
        <v>0</v>
      </c>
      <c r="K443" s="48">
        <v>0.10000000000000009</v>
      </c>
      <c r="L443" s="48">
        <v>0.2</v>
      </c>
      <c r="M443" s="48">
        <v>0.2</v>
      </c>
      <c r="N443" s="48">
        <v>0</v>
      </c>
      <c r="O443" s="48">
        <v>0</v>
      </c>
      <c r="P443" s="48">
        <v>0.1</v>
      </c>
      <c r="Q443" s="48">
        <v>0.4</v>
      </c>
      <c r="R443" s="48">
        <v>0</v>
      </c>
      <c r="S443" s="48">
        <v>0</v>
      </c>
      <c r="T443" s="48">
        <v>0</v>
      </c>
      <c r="U443" s="48">
        <v>0</v>
      </c>
      <c r="V443" s="48">
        <v>0</v>
      </c>
      <c r="W443" s="48">
        <v>0</v>
      </c>
      <c r="X443" s="48">
        <v>0</v>
      </c>
      <c r="Y443" s="48">
        <v>0</v>
      </c>
      <c r="Z443" s="48">
        <v>0</v>
      </c>
      <c r="AA443" s="48">
        <v>0</v>
      </c>
      <c r="AB443" s="48">
        <v>0</v>
      </c>
      <c r="AC443" s="48">
        <v>0</v>
      </c>
      <c r="AD443" s="48">
        <v>0</v>
      </c>
      <c r="AE443" s="48">
        <v>0</v>
      </c>
      <c r="AF443" s="48">
        <v>0</v>
      </c>
      <c r="AG443" s="48">
        <v>0</v>
      </c>
      <c r="AH443" s="45" t="s">
        <v>759</v>
      </c>
    </row>
    <row r="444" spans="1:34" x14ac:dyDescent="0.25">
      <c r="A444" s="1">
        <v>440</v>
      </c>
      <c r="B444" s="37">
        <v>65926889</v>
      </c>
      <c r="C444" s="37" t="s">
        <v>532</v>
      </c>
      <c r="D444" s="37"/>
      <c r="E444" s="43">
        <v>250</v>
      </c>
      <c r="F444" s="43">
        <v>350</v>
      </c>
      <c r="G444" s="43">
        <v>350</v>
      </c>
      <c r="H444" s="43">
        <v>300</v>
      </c>
      <c r="I444" s="37"/>
      <c r="J444" s="48">
        <v>0</v>
      </c>
      <c r="K444" s="48">
        <v>0.8</v>
      </c>
      <c r="L444" s="48">
        <v>0</v>
      </c>
      <c r="M444" s="48">
        <v>0</v>
      </c>
      <c r="N444" s="48">
        <v>0</v>
      </c>
      <c r="O444" s="48">
        <v>0.2</v>
      </c>
      <c r="P444" s="48">
        <v>0</v>
      </c>
      <c r="Q444" s="48">
        <v>0</v>
      </c>
      <c r="R444" s="48">
        <v>0</v>
      </c>
      <c r="S444" s="48">
        <v>0</v>
      </c>
      <c r="T444" s="48">
        <v>0</v>
      </c>
      <c r="U444" s="48">
        <v>0</v>
      </c>
      <c r="V444" s="48">
        <v>0</v>
      </c>
      <c r="W444" s="48">
        <v>0</v>
      </c>
      <c r="X444" s="48">
        <v>0</v>
      </c>
      <c r="Y444" s="48">
        <v>0</v>
      </c>
      <c r="Z444" s="48">
        <v>0</v>
      </c>
      <c r="AA444" s="48">
        <v>0</v>
      </c>
      <c r="AB444" s="48">
        <v>0</v>
      </c>
      <c r="AC444" s="48">
        <v>0</v>
      </c>
      <c r="AD444" s="48">
        <v>0</v>
      </c>
      <c r="AE444" s="48">
        <v>0</v>
      </c>
      <c r="AF444" s="48">
        <v>0</v>
      </c>
      <c r="AG444" s="48">
        <v>0</v>
      </c>
      <c r="AH444" s="45" t="s">
        <v>759</v>
      </c>
    </row>
    <row r="445" spans="1:34" x14ac:dyDescent="0.25">
      <c r="A445" s="1">
        <v>441</v>
      </c>
      <c r="B445" s="32">
        <v>86800655</v>
      </c>
      <c r="C445" s="32" t="s">
        <v>533</v>
      </c>
      <c r="D445" s="32" t="s">
        <v>534</v>
      </c>
      <c r="E445" s="44">
        <v>300</v>
      </c>
      <c r="F445" s="44">
        <v>300</v>
      </c>
      <c r="G445" s="44">
        <v>300</v>
      </c>
      <c r="H445" s="44">
        <v>300</v>
      </c>
      <c r="I445" s="32"/>
      <c r="J445" s="48">
        <v>0.1</v>
      </c>
      <c r="K445" s="48">
        <v>0.10000000000000009</v>
      </c>
      <c r="L445" s="48">
        <v>0</v>
      </c>
      <c r="M445" s="48">
        <v>0</v>
      </c>
      <c r="N445" s="48">
        <v>0</v>
      </c>
      <c r="O445" s="48">
        <v>0</v>
      </c>
      <c r="P445" s="48">
        <v>0</v>
      </c>
      <c r="Q445" s="48">
        <v>0</v>
      </c>
      <c r="R445" s="48">
        <v>0.1</v>
      </c>
      <c r="S445" s="48">
        <v>0.1</v>
      </c>
      <c r="T445" s="48">
        <v>0</v>
      </c>
      <c r="U445" s="48">
        <v>0</v>
      </c>
      <c r="V445" s="48">
        <v>0.1</v>
      </c>
      <c r="W445" s="48">
        <v>0.1</v>
      </c>
      <c r="X445" s="48">
        <v>0</v>
      </c>
      <c r="Y445" s="48">
        <v>0</v>
      </c>
      <c r="Z445" s="48">
        <v>0.1</v>
      </c>
      <c r="AA445" s="48">
        <v>0.1</v>
      </c>
      <c r="AB445" s="48">
        <v>0</v>
      </c>
      <c r="AC445" s="48">
        <v>0</v>
      </c>
      <c r="AD445" s="48">
        <v>0.1</v>
      </c>
      <c r="AE445" s="48">
        <v>0.1</v>
      </c>
      <c r="AF445" s="48">
        <v>0</v>
      </c>
      <c r="AG445" s="48">
        <v>0</v>
      </c>
      <c r="AH445" s="45" t="s">
        <v>759</v>
      </c>
    </row>
    <row r="446" spans="1:34" x14ac:dyDescent="0.25">
      <c r="A446" s="1">
        <v>442</v>
      </c>
      <c r="B446" s="37">
        <v>27843084</v>
      </c>
      <c r="C446" s="37" t="s">
        <v>535</v>
      </c>
      <c r="D446" s="37"/>
      <c r="E446" s="43">
        <v>300</v>
      </c>
      <c r="F446" s="43">
        <v>300</v>
      </c>
      <c r="G446" s="43">
        <v>300</v>
      </c>
      <c r="H446" s="43">
        <v>300</v>
      </c>
      <c r="I446" s="37"/>
      <c r="J446" s="48">
        <v>0</v>
      </c>
      <c r="K446" s="48">
        <v>0.20000000000000007</v>
      </c>
      <c r="L446" s="48">
        <v>0</v>
      </c>
      <c r="M446" s="48">
        <v>0.7</v>
      </c>
      <c r="N446" s="48">
        <v>0</v>
      </c>
      <c r="O446" s="48">
        <v>0</v>
      </c>
      <c r="P446" s="48">
        <v>0</v>
      </c>
      <c r="Q446" s="48">
        <v>0</v>
      </c>
      <c r="R446" s="48">
        <v>0</v>
      </c>
      <c r="S446" s="48">
        <v>0</v>
      </c>
      <c r="T446" s="48">
        <v>0</v>
      </c>
      <c r="U446" s="48">
        <v>0</v>
      </c>
      <c r="V446" s="48">
        <v>0</v>
      </c>
      <c r="W446" s="48">
        <v>0</v>
      </c>
      <c r="X446" s="48">
        <v>0</v>
      </c>
      <c r="Y446" s="48">
        <v>0</v>
      </c>
      <c r="Z446" s="48">
        <v>0</v>
      </c>
      <c r="AA446" s="48">
        <v>0</v>
      </c>
      <c r="AB446" s="48">
        <v>0</v>
      </c>
      <c r="AC446" s="48">
        <v>0</v>
      </c>
      <c r="AD446" s="48">
        <v>0</v>
      </c>
      <c r="AE446" s="48">
        <v>0</v>
      </c>
      <c r="AF446" s="48">
        <v>0.1</v>
      </c>
      <c r="AG446" s="48">
        <v>0</v>
      </c>
      <c r="AH446" s="45" t="s">
        <v>759</v>
      </c>
    </row>
    <row r="447" spans="1:34" x14ac:dyDescent="0.25">
      <c r="A447" s="1">
        <v>443</v>
      </c>
      <c r="B447" s="32">
        <v>46160523</v>
      </c>
      <c r="C447" s="32" t="s">
        <v>536</v>
      </c>
      <c r="D447" s="32" t="s">
        <v>537</v>
      </c>
      <c r="E447" s="44">
        <v>300</v>
      </c>
      <c r="F447" s="44">
        <v>300</v>
      </c>
      <c r="G447" s="44">
        <v>300</v>
      </c>
      <c r="H447" s="44">
        <v>340</v>
      </c>
      <c r="I447" s="32"/>
      <c r="J447" s="48">
        <v>0.2</v>
      </c>
      <c r="K447" s="48">
        <v>0.7</v>
      </c>
      <c r="L447" s="48">
        <v>0</v>
      </c>
      <c r="M447" s="48">
        <v>0</v>
      </c>
      <c r="N447" s="48">
        <v>0</v>
      </c>
      <c r="O447" s="48">
        <v>0</v>
      </c>
      <c r="P447" s="48">
        <v>0</v>
      </c>
      <c r="Q447" s="48">
        <v>0</v>
      </c>
      <c r="R447" s="48">
        <v>0</v>
      </c>
      <c r="S447" s="48">
        <v>0</v>
      </c>
      <c r="T447" s="48">
        <v>0</v>
      </c>
      <c r="U447" s="48">
        <v>0</v>
      </c>
      <c r="V447" s="48">
        <v>0</v>
      </c>
      <c r="W447" s="48">
        <v>0</v>
      </c>
      <c r="X447" s="48">
        <v>0</v>
      </c>
      <c r="Y447" s="48">
        <v>0</v>
      </c>
      <c r="Z447" s="48">
        <v>0</v>
      </c>
      <c r="AA447" s="48">
        <v>0</v>
      </c>
      <c r="AB447" s="48">
        <v>0</v>
      </c>
      <c r="AC447" s="48">
        <v>0</v>
      </c>
      <c r="AD447" s="48">
        <v>0.1</v>
      </c>
      <c r="AE447" s="48">
        <v>0</v>
      </c>
      <c r="AF447" s="48">
        <v>0</v>
      </c>
      <c r="AG447" s="48">
        <v>0</v>
      </c>
      <c r="AH447" s="45" t="s">
        <v>759</v>
      </c>
    </row>
    <row r="448" spans="1:34" x14ac:dyDescent="0.25">
      <c r="A448" s="1">
        <v>444</v>
      </c>
      <c r="B448" s="37">
        <v>64362515</v>
      </c>
      <c r="C448" s="37" t="s">
        <v>538</v>
      </c>
      <c r="D448" s="37"/>
      <c r="E448" s="43">
        <v>300</v>
      </c>
      <c r="F448" s="43">
        <v>300</v>
      </c>
      <c r="G448" s="43">
        <v>300</v>
      </c>
      <c r="H448" s="43">
        <v>300</v>
      </c>
      <c r="I448" s="37"/>
      <c r="J448" s="48">
        <v>0</v>
      </c>
      <c r="K448" s="48">
        <v>0.8</v>
      </c>
      <c r="L448" s="48">
        <v>0</v>
      </c>
      <c r="M448" s="48">
        <v>0</v>
      </c>
      <c r="N448" s="48">
        <v>0</v>
      </c>
      <c r="O448" s="48">
        <v>0.1</v>
      </c>
      <c r="P448" s="48">
        <v>0</v>
      </c>
      <c r="Q448" s="48">
        <v>0</v>
      </c>
      <c r="R448" s="48">
        <v>0</v>
      </c>
      <c r="S448" s="48">
        <v>0</v>
      </c>
      <c r="T448" s="48">
        <v>0</v>
      </c>
      <c r="U448" s="48">
        <v>0</v>
      </c>
      <c r="V448" s="48">
        <v>0</v>
      </c>
      <c r="W448" s="48">
        <v>0</v>
      </c>
      <c r="X448" s="48">
        <v>0</v>
      </c>
      <c r="Y448" s="48">
        <v>0</v>
      </c>
      <c r="Z448" s="48">
        <v>0</v>
      </c>
      <c r="AA448" s="48">
        <v>0.1</v>
      </c>
      <c r="AB448" s="48">
        <v>0</v>
      </c>
      <c r="AC448" s="48">
        <v>0</v>
      </c>
      <c r="AD448" s="48">
        <v>0</v>
      </c>
      <c r="AE448" s="48">
        <v>0</v>
      </c>
      <c r="AF448" s="48">
        <v>0</v>
      </c>
      <c r="AG448" s="48">
        <v>0</v>
      </c>
      <c r="AH448" s="45" t="s">
        <v>759</v>
      </c>
    </row>
    <row r="449" spans="1:34" x14ac:dyDescent="0.25">
      <c r="A449" s="1">
        <v>445</v>
      </c>
      <c r="B449" s="32">
        <v>70914184</v>
      </c>
      <c r="C449" s="32" t="s">
        <v>539</v>
      </c>
      <c r="D449" s="32"/>
      <c r="E449" s="44">
        <v>300</v>
      </c>
      <c r="F449" s="44">
        <v>350</v>
      </c>
      <c r="G449" s="44">
        <v>250</v>
      </c>
      <c r="H449" s="44">
        <v>100</v>
      </c>
      <c r="I449" s="32"/>
      <c r="J449" s="48">
        <v>0.02</v>
      </c>
      <c r="K449" s="48">
        <v>0.92999999999999994</v>
      </c>
      <c r="L449" s="48">
        <v>0</v>
      </c>
      <c r="M449" s="48">
        <v>0</v>
      </c>
      <c r="N449" s="48">
        <v>0</v>
      </c>
      <c r="O449" s="48">
        <v>0.03</v>
      </c>
      <c r="P449" s="48">
        <v>0</v>
      </c>
      <c r="Q449" s="48">
        <v>0</v>
      </c>
      <c r="R449" s="48">
        <v>0</v>
      </c>
      <c r="S449" s="48">
        <v>0.02</v>
      </c>
      <c r="T449" s="48">
        <v>0</v>
      </c>
      <c r="U449" s="48">
        <v>0</v>
      </c>
      <c r="V449" s="48">
        <v>0</v>
      </c>
      <c r="W449" s="48">
        <v>0</v>
      </c>
      <c r="X449" s="48">
        <v>0</v>
      </c>
      <c r="Y449" s="48">
        <v>0</v>
      </c>
      <c r="Z449" s="48">
        <v>0</v>
      </c>
      <c r="AA449" s="48">
        <v>0</v>
      </c>
      <c r="AB449" s="48">
        <v>0</v>
      </c>
      <c r="AC449" s="48">
        <v>0</v>
      </c>
      <c r="AD449" s="48">
        <v>0</v>
      </c>
      <c r="AE449" s="48">
        <v>0</v>
      </c>
      <c r="AF449" s="48">
        <v>0</v>
      </c>
      <c r="AG449" s="48">
        <v>0</v>
      </c>
      <c r="AH449" s="45" t="s">
        <v>759</v>
      </c>
    </row>
    <row r="450" spans="1:34" x14ac:dyDescent="0.25">
      <c r="A450" s="1">
        <v>446</v>
      </c>
      <c r="B450" s="37">
        <v>8783811</v>
      </c>
      <c r="C450" s="37" t="s">
        <v>540</v>
      </c>
      <c r="D450" s="37"/>
      <c r="E450" s="43">
        <v>300</v>
      </c>
      <c r="F450" s="43">
        <v>300</v>
      </c>
      <c r="G450" s="43">
        <v>280</v>
      </c>
      <c r="H450" s="43">
        <v>250</v>
      </c>
      <c r="I450" s="37"/>
      <c r="J450" s="48">
        <v>0.2</v>
      </c>
      <c r="K450" s="48">
        <v>0.8</v>
      </c>
      <c r="L450" s="48">
        <v>0</v>
      </c>
      <c r="M450" s="48">
        <v>0</v>
      </c>
      <c r="N450" s="48">
        <v>0</v>
      </c>
      <c r="O450" s="48">
        <v>0</v>
      </c>
      <c r="P450" s="48">
        <v>0</v>
      </c>
      <c r="Q450" s="48">
        <v>0</v>
      </c>
      <c r="R450" s="48">
        <v>0</v>
      </c>
      <c r="S450" s="48">
        <v>0</v>
      </c>
      <c r="T450" s="48">
        <v>0</v>
      </c>
      <c r="U450" s="48">
        <v>0</v>
      </c>
      <c r="V450" s="48">
        <v>0</v>
      </c>
      <c r="W450" s="48">
        <v>0</v>
      </c>
      <c r="X450" s="48">
        <v>0</v>
      </c>
      <c r="Y450" s="48">
        <v>0</v>
      </c>
      <c r="Z450" s="48">
        <v>0</v>
      </c>
      <c r="AA450" s="48">
        <v>0</v>
      </c>
      <c r="AB450" s="48">
        <v>0</v>
      </c>
      <c r="AC450" s="48">
        <v>0</v>
      </c>
      <c r="AD450" s="48">
        <v>0</v>
      </c>
      <c r="AE450" s="48">
        <v>0</v>
      </c>
      <c r="AF450" s="48">
        <v>0</v>
      </c>
      <c r="AG450" s="48">
        <v>0</v>
      </c>
      <c r="AH450" s="45" t="s">
        <v>759</v>
      </c>
    </row>
    <row r="451" spans="1:34" x14ac:dyDescent="0.25">
      <c r="A451" s="1">
        <v>447</v>
      </c>
      <c r="B451" s="32">
        <v>25587498</v>
      </c>
      <c r="C451" s="32" t="s">
        <v>541</v>
      </c>
      <c r="D451" s="32"/>
      <c r="E451" s="44">
        <v>270</v>
      </c>
      <c r="F451" s="44">
        <v>300</v>
      </c>
      <c r="G451" s="44">
        <v>290</v>
      </c>
      <c r="H451" s="44">
        <v>280</v>
      </c>
      <c r="I451" s="32"/>
      <c r="J451" s="48">
        <v>0.3</v>
      </c>
      <c r="K451" s="48">
        <v>0.64</v>
      </c>
      <c r="L451" s="48">
        <v>0</v>
      </c>
      <c r="M451" s="48">
        <v>0</v>
      </c>
      <c r="N451" s="48">
        <v>0.01</v>
      </c>
      <c r="O451" s="48">
        <v>0</v>
      </c>
      <c r="P451" s="48">
        <v>0</v>
      </c>
      <c r="Q451" s="48">
        <v>0</v>
      </c>
      <c r="R451" s="48">
        <v>0.05</v>
      </c>
      <c r="S451" s="48">
        <v>0</v>
      </c>
      <c r="T451" s="48">
        <v>0</v>
      </c>
      <c r="U451" s="48">
        <v>0</v>
      </c>
      <c r="V451" s="48">
        <v>0</v>
      </c>
      <c r="W451" s="48">
        <v>0</v>
      </c>
      <c r="X451" s="48">
        <v>0</v>
      </c>
      <c r="Y451" s="48">
        <v>0</v>
      </c>
      <c r="Z451" s="48">
        <v>0</v>
      </c>
      <c r="AA451" s="48">
        <v>0</v>
      </c>
      <c r="AB451" s="48">
        <v>0</v>
      </c>
      <c r="AC451" s="48">
        <v>0</v>
      </c>
      <c r="AD451" s="48">
        <v>0</v>
      </c>
      <c r="AE451" s="48">
        <v>0</v>
      </c>
      <c r="AF451" s="48">
        <v>0</v>
      </c>
      <c r="AG451" s="48">
        <v>0</v>
      </c>
      <c r="AH451" s="45" t="s">
        <v>759</v>
      </c>
    </row>
    <row r="452" spans="1:34" x14ac:dyDescent="0.25">
      <c r="A452" s="1">
        <v>448</v>
      </c>
      <c r="B452" s="37">
        <v>137031</v>
      </c>
      <c r="C452" s="37" t="s">
        <v>542</v>
      </c>
      <c r="D452" s="37"/>
      <c r="E452" s="43">
        <v>160</v>
      </c>
      <c r="F452" s="43">
        <v>358</v>
      </c>
      <c r="G452" s="43">
        <v>286</v>
      </c>
      <c r="H452" s="43">
        <v>110</v>
      </c>
      <c r="I452" s="37"/>
      <c r="J452" s="48">
        <v>0</v>
      </c>
      <c r="K452" s="48">
        <v>1</v>
      </c>
      <c r="L452" s="48">
        <v>0</v>
      </c>
      <c r="M452" s="48">
        <v>0</v>
      </c>
      <c r="N452" s="48">
        <v>0</v>
      </c>
      <c r="O452" s="48">
        <v>0</v>
      </c>
      <c r="P452" s="48">
        <v>0</v>
      </c>
      <c r="Q452" s="48">
        <v>0</v>
      </c>
      <c r="R452" s="48">
        <v>0</v>
      </c>
      <c r="S452" s="48">
        <v>0</v>
      </c>
      <c r="T452" s="48">
        <v>0</v>
      </c>
      <c r="U452" s="48">
        <v>0</v>
      </c>
      <c r="V452" s="48">
        <v>0</v>
      </c>
      <c r="W452" s="48">
        <v>0</v>
      </c>
      <c r="X452" s="48">
        <v>0</v>
      </c>
      <c r="Y452" s="48">
        <v>0</v>
      </c>
      <c r="Z452" s="48">
        <v>0</v>
      </c>
      <c r="AA452" s="48">
        <v>0</v>
      </c>
      <c r="AB452" s="48">
        <v>0</v>
      </c>
      <c r="AC452" s="48">
        <v>0</v>
      </c>
      <c r="AD452" s="48">
        <v>0</v>
      </c>
      <c r="AE452" s="48">
        <v>0</v>
      </c>
      <c r="AF452" s="48">
        <v>0</v>
      </c>
      <c r="AG452" s="48">
        <v>0</v>
      </c>
      <c r="AH452" s="45" t="s">
        <v>759</v>
      </c>
    </row>
    <row r="453" spans="1:34" x14ac:dyDescent="0.25">
      <c r="A453" s="1">
        <v>449</v>
      </c>
      <c r="B453" s="32">
        <v>43142834</v>
      </c>
      <c r="C453" s="32" t="s">
        <v>543</v>
      </c>
      <c r="D453" s="32"/>
      <c r="E453" s="44">
        <v>100</v>
      </c>
      <c r="F453" s="44">
        <v>80</v>
      </c>
      <c r="G453" s="44">
        <v>600</v>
      </c>
      <c r="H453" s="44">
        <v>80</v>
      </c>
      <c r="I453" s="32"/>
      <c r="J453" s="48">
        <v>0.7</v>
      </c>
      <c r="K453" s="48">
        <v>0.30000000000000004</v>
      </c>
      <c r="L453" s="48">
        <v>0</v>
      </c>
      <c r="M453" s="48">
        <v>0</v>
      </c>
      <c r="N453" s="48">
        <v>0</v>
      </c>
      <c r="O453" s="48">
        <v>0</v>
      </c>
      <c r="P453" s="48">
        <v>0</v>
      </c>
      <c r="Q453" s="48">
        <v>0</v>
      </c>
      <c r="R453" s="48">
        <v>0</v>
      </c>
      <c r="S453" s="48">
        <v>0</v>
      </c>
      <c r="T453" s="48">
        <v>0</v>
      </c>
      <c r="U453" s="48">
        <v>0</v>
      </c>
      <c r="V453" s="48">
        <v>0</v>
      </c>
      <c r="W453" s="48">
        <v>0</v>
      </c>
      <c r="X453" s="48">
        <v>0</v>
      </c>
      <c r="Y453" s="48">
        <v>0</v>
      </c>
      <c r="Z453" s="48">
        <v>0</v>
      </c>
      <c r="AA453" s="48">
        <v>0</v>
      </c>
      <c r="AB453" s="48">
        <v>0</v>
      </c>
      <c r="AC453" s="48">
        <v>0</v>
      </c>
      <c r="AD453" s="48">
        <v>0</v>
      </c>
      <c r="AE453" s="48">
        <v>0</v>
      </c>
      <c r="AF453" s="48">
        <v>0</v>
      </c>
      <c r="AG453" s="48">
        <v>0</v>
      </c>
      <c r="AH453" s="45" t="s">
        <v>759</v>
      </c>
    </row>
    <row r="454" spans="1:34" x14ac:dyDescent="0.25">
      <c r="A454" s="1">
        <v>450</v>
      </c>
      <c r="B454" s="37">
        <v>11148527</v>
      </c>
      <c r="C454" s="37" t="s">
        <v>544</v>
      </c>
      <c r="D454" s="37"/>
      <c r="E454" s="43">
        <v>250</v>
      </c>
      <c r="F454" s="43">
        <v>250</v>
      </c>
      <c r="G454" s="43">
        <v>250</v>
      </c>
      <c r="H454" s="43">
        <v>250</v>
      </c>
      <c r="I454" s="37"/>
      <c r="J454" s="48">
        <v>0</v>
      </c>
      <c r="K454" s="48">
        <v>1</v>
      </c>
      <c r="L454" s="48">
        <v>0</v>
      </c>
      <c r="M454" s="48">
        <v>0</v>
      </c>
      <c r="N454" s="48">
        <v>0</v>
      </c>
      <c r="O454" s="48">
        <v>0</v>
      </c>
      <c r="P454" s="48">
        <v>0</v>
      </c>
      <c r="Q454" s="48">
        <v>0</v>
      </c>
      <c r="R454" s="48">
        <v>0</v>
      </c>
      <c r="S454" s="48">
        <v>0</v>
      </c>
      <c r="T454" s="48">
        <v>0</v>
      </c>
      <c r="U454" s="48">
        <v>0</v>
      </c>
      <c r="V454" s="48">
        <v>0</v>
      </c>
      <c r="W454" s="48">
        <v>0</v>
      </c>
      <c r="X454" s="48">
        <v>0</v>
      </c>
      <c r="Y454" s="48">
        <v>0</v>
      </c>
      <c r="Z454" s="48">
        <v>0</v>
      </c>
      <c r="AA454" s="48">
        <v>0</v>
      </c>
      <c r="AB454" s="48">
        <v>0</v>
      </c>
      <c r="AC454" s="48">
        <v>0</v>
      </c>
      <c r="AD454" s="48">
        <v>0</v>
      </c>
      <c r="AE454" s="48">
        <v>0</v>
      </c>
      <c r="AF454" s="48">
        <v>0</v>
      </c>
      <c r="AG454" s="48">
        <v>0</v>
      </c>
      <c r="AH454" s="45" t="s">
        <v>759</v>
      </c>
    </row>
    <row r="455" spans="1:34" x14ac:dyDescent="0.25">
      <c r="A455" s="1">
        <v>451</v>
      </c>
      <c r="B455" s="32">
        <v>40539709</v>
      </c>
      <c r="C455" s="32" t="s">
        <v>545</v>
      </c>
      <c r="D455" s="32"/>
      <c r="E455" s="44">
        <v>250</v>
      </c>
      <c r="F455" s="44">
        <v>250</v>
      </c>
      <c r="G455" s="44">
        <v>250</v>
      </c>
      <c r="H455" s="44">
        <v>250</v>
      </c>
      <c r="I455" s="32"/>
      <c r="J455" s="48">
        <v>0</v>
      </c>
      <c r="K455" s="48">
        <v>0.8</v>
      </c>
      <c r="L455" s="48">
        <v>0</v>
      </c>
      <c r="M455" s="48">
        <v>0</v>
      </c>
      <c r="N455" s="48">
        <v>0</v>
      </c>
      <c r="O455" s="48">
        <v>0</v>
      </c>
      <c r="P455" s="48">
        <v>0</v>
      </c>
      <c r="Q455" s="48">
        <v>0</v>
      </c>
      <c r="R455" s="48">
        <v>0</v>
      </c>
      <c r="S455" s="48">
        <v>0</v>
      </c>
      <c r="T455" s="48">
        <v>0</v>
      </c>
      <c r="U455" s="48">
        <v>0</v>
      </c>
      <c r="V455" s="48">
        <v>0</v>
      </c>
      <c r="W455" s="48">
        <v>0</v>
      </c>
      <c r="X455" s="48">
        <v>0.2</v>
      </c>
      <c r="Y455" s="48">
        <v>0</v>
      </c>
      <c r="Z455" s="48">
        <v>0</v>
      </c>
      <c r="AA455" s="48">
        <v>0</v>
      </c>
      <c r="AB455" s="48">
        <v>0</v>
      </c>
      <c r="AC455" s="48">
        <v>0</v>
      </c>
      <c r="AD455" s="48">
        <v>0</v>
      </c>
      <c r="AE455" s="48">
        <v>0</v>
      </c>
      <c r="AF455" s="48">
        <v>0</v>
      </c>
      <c r="AG455" s="48">
        <v>0</v>
      </c>
      <c r="AH455" s="45" t="s">
        <v>759</v>
      </c>
    </row>
    <row r="456" spans="1:34" x14ac:dyDescent="0.25">
      <c r="A456" s="1">
        <v>452</v>
      </c>
      <c r="B456" s="37">
        <v>45427488</v>
      </c>
      <c r="C456" s="37" t="s">
        <v>546</v>
      </c>
      <c r="D456" s="37"/>
      <c r="E456" s="43">
        <v>257</v>
      </c>
      <c r="F456" s="43">
        <v>252</v>
      </c>
      <c r="G456" s="43">
        <v>229</v>
      </c>
      <c r="H456" s="43">
        <v>225</v>
      </c>
      <c r="I456" s="37"/>
      <c r="J456" s="48">
        <v>0</v>
      </c>
      <c r="K456" s="48">
        <v>0.8</v>
      </c>
      <c r="L456" s="48">
        <v>0</v>
      </c>
      <c r="M456" s="48">
        <v>0</v>
      </c>
      <c r="N456" s="48">
        <v>0</v>
      </c>
      <c r="O456" s="48">
        <v>0</v>
      </c>
      <c r="P456" s="48">
        <v>0</v>
      </c>
      <c r="Q456" s="48">
        <v>0</v>
      </c>
      <c r="R456" s="48">
        <v>0</v>
      </c>
      <c r="S456" s="48">
        <v>0</v>
      </c>
      <c r="T456" s="48">
        <v>0</v>
      </c>
      <c r="U456" s="48">
        <v>0</v>
      </c>
      <c r="V456" s="48">
        <v>0</v>
      </c>
      <c r="W456" s="48">
        <v>0.2</v>
      </c>
      <c r="X456" s="48">
        <v>0</v>
      </c>
      <c r="Y456" s="48">
        <v>0</v>
      </c>
      <c r="Z456" s="48">
        <v>0</v>
      </c>
      <c r="AA456" s="48">
        <v>0</v>
      </c>
      <c r="AB456" s="48">
        <v>0</v>
      </c>
      <c r="AC456" s="48">
        <v>0</v>
      </c>
      <c r="AD456" s="48">
        <v>0</v>
      </c>
      <c r="AE456" s="48">
        <v>0</v>
      </c>
      <c r="AF456" s="48">
        <v>0</v>
      </c>
      <c r="AG456" s="48">
        <v>0</v>
      </c>
      <c r="AH456" s="45" t="s">
        <v>759</v>
      </c>
    </row>
    <row r="457" spans="1:34" x14ac:dyDescent="0.25">
      <c r="A457" s="1">
        <v>453</v>
      </c>
      <c r="B457" s="32">
        <v>88119343</v>
      </c>
      <c r="C457" s="32" t="s">
        <v>547</v>
      </c>
      <c r="D457" s="32"/>
      <c r="E457" s="44">
        <v>260</v>
      </c>
      <c r="F457" s="44">
        <v>240</v>
      </c>
      <c r="G457" s="44">
        <v>220</v>
      </c>
      <c r="H457" s="44">
        <v>70</v>
      </c>
      <c r="I457" s="32"/>
      <c r="J457" s="48">
        <v>0</v>
      </c>
      <c r="K457" s="48">
        <v>0</v>
      </c>
      <c r="L457" s="48">
        <v>0</v>
      </c>
      <c r="M457" s="48">
        <v>1</v>
      </c>
      <c r="N457" s="48">
        <v>0</v>
      </c>
      <c r="O457" s="48">
        <v>0</v>
      </c>
      <c r="P457" s="48">
        <v>0</v>
      </c>
      <c r="Q457" s="48">
        <v>0</v>
      </c>
      <c r="R457" s="48">
        <v>0</v>
      </c>
      <c r="S457" s="48">
        <v>0</v>
      </c>
      <c r="T457" s="48">
        <v>0</v>
      </c>
      <c r="U457" s="48">
        <v>0</v>
      </c>
      <c r="V457" s="48">
        <v>0</v>
      </c>
      <c r="W457" s="48">
        <v>0</v>
      </c>
      <c r="X457" s="48">
        <v>0</v>
      </c>
      <c r="Y457" s="48">
        <v>0</v>
      </c>
      <c r="Z457" s="48">
        <v>0</v>
      </c>
      <c r="AA457" s="48">
        <v>0</v>
      </c>
      <c r="AB457" s="48">
        <v>0</v>
      </c>
      <c r="AC457" s="48">
        <v>0</v>
      </c>
      <c r="AD457" s="48">
        <v>0</v>
      </c>
      <c r="AE457" s="48">
        <v>0</v>
      </c>
      <c r="AF457" s="48">
        <v>0</v>
      </c>
      <c r="AG457" s="48">
        <v>0</v>
      </c>
      <c r="AH457" s="45" t="s">
        <v>759</v>
      </c>
    </row>
    <row r="458" spans="1:34" x14ac:dyDescent="0.25">
      <c r="A458" s="1">
        <v>454</v>
      </c>
      <c r="B458" s="37">
        <v>87215241</v>
      </c>
      <c r="C458" s="37" t="s">
        <v>548</v>
      </c>
      <c r="D458" s="37"/>
      <c r="E458" s="43">
        <v>100</v>
      </c>
      <c r="F458" s="43">
        <v>300</v>
      </c>
      <c r="G458" s="43">
        <v>250</v>
      </c>
      <c r="H458" s="43">
        <v>250</v>
      </c>
      <c r="I458" s="37"/>
      <c r="J458" s="48">
        <v>0</v>
      </c>
      <c r="K458" s="48">
        <v>0.8</v>
      </c>
      <c r="L458" s="48">
        <v>0</v>
      </c>
      <c r="M458" s="48">
        <v>0</v>
      </c>
      <c r="N458" s="48">
        <v>0</v>
      </c>
      <c r="O458" s="48">
        <v>0.1</v>
      </c>
      <c r="P458" s="48">
        <v>0</v>
      </c>
      <c r="Q458" s="48">
        <v>0</v>
      </c>
      <c r="R458" s="48">
        <v>0</v>
      </c>
      <c r="S458" s="48">
        <v>0.1</v>
      </c>
      <c r="T458" s="48">
        <v>0</v>
      </c>
      <c r="U458" s="48">
        <v>0</v>
      </c>
      <c r="V458" s="48">
        <v>0</v>
      </c>
      <c r="W458" s="48">
        <v>0</v>
      </c>
      <c r="X458" s="48">
        <v>0</v>
      </c>
      <c r="Y458" s="48">
        <v>0</v>
      </c>
      <c r="Z458" s="48">
        <v>0</v>
      </c>
      <c r="AA458" s="48">
        <v>0</v>
      </c>
      <c r="AB458" s="48">
        <v>0</v>
      </c>
      <c r="AC458" s="48">
        <v>0</v>
      </c>
      <c r="AD458" s="48">
        <v>0</v>
      </c>
      <c r="AE458" s="48">
        <v>0</v>
      </c>
      <c r="AF458" s="48">
        <v>0</v>
      </c>
      <c r="AG458" s="48">
        <v>0</v>
      </c>
      <c r="AH458" s="45" t="s">
        <v>759</v>
      </c>
    </row>
    <row r="459" spans="1:34" x14ac:dyDescent="0.25">
      <c r="A459" s="1">
        <v>455</v>
      </c>
      <c r="B459" s="32">
        <v>10092021</v>
      </c>
      <c r="C459" s="32" t="s">
        <v>549</v>
      </c>
      <c r="D459" s="32" t="s">
        <v>550</v>
      </c>
      <c r="E459" s="44">
        <v>200</v>
      </c>
      <c r="F459" s="44">
        <v>250</v>
      </c>
      <c r="G459" s="44">
        <v>180</v>
      </c>
      <c r="H459" s="44">
        <v>200</v>
      </c>
      <c r="I459" s="32"/>
      <c r="J459" s="48">
        <v>0.03</v>
      </c>
      <c r="K459" s="48">
        <v>4.9999999999999933E-2</v>
      </c>
      <c r="L459" s="48">
        <v>0.02</v>
      </c>
      <c r="M459" s="48">
        <v>0</v>
      </c>
      <c r="N459" s="48">
        <v>0</v>
      </c>
      <c r="O459" s="48">
        <v>0</v>
      </c>
      <c r="P459" s="48">
        <v>0</v>
      </c>
      <c r="Q459" s="48">
        <v>0</v>
      </c>
      <c r="R459" s="48">
        <v>0.05</v>
      </c>
      <c r="S459" s="48">
        <v>0.05</v>
      </c>
      <c r="T459" s="48">
        <v>0</v>
      </c>
      <c r="U459" s="48">
        <v>0</v>
      </c>
      <c r="V459" s="48">
        <v>0</v>
      </c>
      <c r="W459" s="48">
        <v>0</v>
      </c>
      <c r="X459" s="48">
        <v>0</v>
      </c>
      <c r="Y459" s="48">
        <v>0</v>
      </c>
      <c r="Z459" s="48">
        <v>0.2</v>
      </c>
      <c r="AA459" s="48">
        <v>0.2</v>
      </c>
      <c r="AB459" s="48">
        <v>0.4</v>
      </c>
      <c r="AC459" s="48">
        <v>0</v>
      </c>
      <c r="AD459" s="48">
        <v>0</v>
      </c>
      <c r="AE459" s="48">
        <v>0</v>
      </c>
      <c r="AF459" s="48">
        <v>0</v>
      </c>
      <c r="AG459" s="48">
        <v>0</v>
      </c>
      <c r="AH459" s="45" t="s">
        <v>759</v>
      </c>
    </row>
    <row r="460" spans="1:34" x14ac:dyDescent="0.25">
      <c r="A460" s="1">
        <v>456</v>
      </c>
      <c r="B460" s="37">
        <v>71831061</v>
      </c>
      <c r="C460" s="37" t="s">
        <v>551</v>
      </c>
      <c r="D460" s="37"/>
      <c r="E460" s="43">
        <v>210</v>
      </c>
      <c r="F460" s="43">
        <v>210</v>
      </c>
      <c r="G460" s="43">
        <v>210</v>
      </c>
      <c r="H460" s="43">
        <v>210</v>
      </c>
      <c r="I460" s="37"/>
      <c r="J460" s="48">
        <v>0</v>
      </c>
      <c r="K460" s="48">
        <v>0.95</v>
      </c>
      <c r="L460" s="48">
        <v>0</v>
      </c>
      <c r="M460" s="48">
        <v>0</v>
      </c>
      <c r="N460" s="48">
        <v>0</v>
      </c>
      <c r="O460" s="48">
        <v>0</v>
      </c>
      <c r="P460" s="48">
        <v>0</v>
      </c>
      <c r="Q460" s="48">
        <v>0</v>
      </c>
      <c r="R460" s="48">
        <v>0</v>
      </c>
      <c r="S460" s="48">
        <v>0</v>
      </c>
      <c r="T460" s="48">
        <v>0</v>
      </c>
      <c r="U460" s="48">
        <v>0</v>
      </c>
      <c r="V460" s="48">
        <v>0</v>
      </c>
      <c r="W460" s="48">
        <v>0</v>
      </c>
      <c r="X460" s="48">
        <v>0</v>
      </c>
      <c r="Y460" s="48">
        <v>0</v>
      </c>
      <c r="Z460" s="48">
        <v>0</v>
      </c>
      <c r="AA460" s="48">
        <v>0</v>
      </c>
      <c r="AB460" s="48">
        <v>0</v>
      </c>
      <c r="AC460" s="48">
        <v>0</v>
      </c>
      <c r="AD460" s="48">
        <v>0</v>
      </c>
      <c r="AE460" s="48">
        <v>0.05</v>
      </c>
      <c r="AF460" s="48">
        <v>0</v>
      </c>
      <c r="AG460" s="48">
        <v>0</v>
      </c>
      <c r="AH460" s="45" t="s">
        <v>759</v>
      </c>
    </row>
    <row r="461" spans="1:34" x14ac:dyDescent="0.25">
      <c r="A461" s="1">
        <v>457</v>
      </c>
      <c r="B461" s="32">
        <v>73279838</v>
      </c>
      <c r="C461" s="32" t="s">
        <v>552</v>
      </c>
      <c r="D461" s="32"/>
      <c r="E461" s="44">
        <v>178</v>
      </c>
      <c r="F461" s="44">
        <v>260</v>
      </c>
      <c r="G461" s="44">
        <v>183</v>
      </c>
      <c r="H461" s="44">
        <v>200</v>
      </c>
      <c r="I461" s="32"/>
      <c r="J461" s="48">
        <v>0</v>
      </c>
      <c r="K461" s="48">
        <v>1</v>
      </c>
      <c r="L461" s="48">
        <v>0</v>
      </c>
      <c r="M461" s="48">
        <v>0</v>
      </c>
      <c r="N461" s="48">
        <v>0</v>
      </c>
      <c r="O461" s="48">
        <v>0</v>
      </c>
      <c r="P461" s="48">
        <v>0</v>
      </c>
      <c r="Q461" s="48">
        <v>0</v>
      </c>
      <c r="R461" s="48">
        <v>0</v>
      </c>
      <c r="S461" s="48">
        <v>0</v>
      </c>
      <c r="T461" s="48">
        <v>0</v>
      </c>
      <c r="U461" s="48">
        <v>0</v>
      </c>
      <c r="V461" s="48">
        <v>0</v>
      </c>
      <c r="W461" s="48">
        <v>0</v>
      </c>
      <c r="X461" s="48">
        <v>0</v>
      </c>
      <c r="Y461" s="48">
        <v>0</v>
      </c>
      <c r="Z461" s="48">
        <v>0</v>
      </c>
      <c r="AA461" s="48">
        <v>0</v>
      </c>
      <c r="AB461" s="48">
        <v>0</v>
      </c>
      <c r="AC461" s="48">
        <v>0</v>
      </c>
      <c r="AD461" s="48">
        <v>0</v>
      </c>
      <c r="AE461" s="48">
        <v>0</v>
      </c>
      <c r="AF461" s="48">
        <v>0</v>
      </c>
      <c r="AG461" s="48">
        <v>0</v>
      </c>
      <c r="AH461" s="45" t="s">
        <v>759</v>
      </c>
    </row>
    <row r="462" spans="1:34" x14ac:dyDescent="0.25">
      <c r="A462" s="1">
        <v>458</v>
      </c>
      <c r="B462" s="37">
        <v>277312</v>
      </c>
      <c r="C462" s="37" t="s">
        <v>553</v>
      </c>
      <c r="D462" s="37"/>
      <c r="E462" s="43">
        <v>0</v>
      </c>
      <c r="F462" s="43">
        <v>0</v>
      </c>
      <c r="G462" s="43">
        <v>600</v>
      </c>
      <c r="H462" s="43">
        <v>600</v>
      </c>
      <c r="I462" s="37"/>
      <c r="J462" s="48">
        <v>0.2</v>
      </c>
      <c r="K462" s="48">
        <v>0.8</v>
      </c>
      <c r="L462" s="48">
        <v>0</v>
      </c>
      <c r="M462" s="48">
        <v>0</v>
      </c>
      <c r="N462" s="48">
        <v>0</v>
      </c>
      <c r="O462" s="48">
        <v>0</v>
      </c>
      <c r="P462" s="48">
        <v>0</v>
      </c>
      <c r="Q462" s="48">
        <v>0</v>
      </c>
      <c r="R462" s="48">
        <v>0</v>
      </c>
      <c r="S462" s="48">
        <v>0</v>
      </c>
      <c r="T462" s="48">
        <v>0</v>
      </c>
      <c r="U462" s="48">
        <v>0</v>
      </c>
      <c r="V462" s="48">
        <v>0</v>
      </c>
      <c r="W462" s="48">
        <v>0</v>
      </c>
      <c r="X462" s="48">
        <v>0</v>
      </c>
      <c r="Y462" s="48">
        <v>0</v>
      </c>
      <c r="Z462" s="48">
        <v>0</v>
      </c>
      <c r="AA462" s="48">
        <v>0</v>
      </c>
      <c r="AB462" s="48">
        <v>0</v>
      </c>
      <c r="AC462" s="48">
        <v>0</v>
      </c>
      <c r="AD462" s="48">
        <v>0</v>
      </c>
      <c r="AE462" s="48">
        <v>0</v>
      </c>
      <c r="AF462" s="48">
        <v>0</v>
      </c>
      <c r="AG462" s="48">
        <v>0</v>
      </c>
      <c r="AH462" s="45" t="s">
        <v>759</v>
      </c>
    </row>
    <row r="463" spans="1:34" x14ac:dyDescent="0.25">
      <c r="A463" s="1">
        <v>459</v>
      </c>
      <c r="B463" s="32">
        <v>9390162</v>
      </c>
      <c r="C463" s="32" t="s">
        <v>554</v>
      </c>
      <c r="D463" s="32"/>
      <c r="E463" s="44">
        <v>0</v>
      </c>
      <c r="F463" s="44">
        <v>200</v>
      </c>
      <c r="G463" s="44">
        <v>200</v>
      </c>
      <c r="H463" s="44">
        <v>200</v>
      </c>
      <c r="I463" s="32"/>
      <c r="J463" s="48">
        <v>0</v>
      </c>
      <c r="K463" s="48">
        <v>0.8</v>
      </c>
      <c r="L463" s="48">
        <v>0</v>
      </c>
      <c r="M463" s="48">
        <v>0</v>
      </c>
      <c r="N463" s="48">
        <v>0</v>
      </c>
      <c r="O463" s="48">
        <v>0.2</v>
      </c>
      <c r="P463" s="48">
        <v>0</v>
      </c>
      <c r="Q463" s="48">
        <v>0</v>
      </c>
      <c r="R463" s="48">
        <v>0</v>
      </c>
      <c r="S463" s="48">
        <v>0</v>
      </c>
      <c r="T463" s="48">
        <v>0</v>
      </c>
      <c r="U463" s="48">
        <v>0</v>
      </c>
      <c r="V463" s="48">
        <v>0</v>
      </c>
      <c r="W463" s="48">
        <v>0</v>
      </c>
      <c r="X463" s="48">
        <v>0</v>
      </c>
      <c r="Y463" s="48">
        <v>0</v>
      </c>
      <c r="Z463" s="48">
        <v>0</v>
      </c>
      <c r="AA463" s="48">
        <v>0</v>
      </c>
      <c r="AB463" s="48">
        <v>0</v>
      </c>
      <c r="AC463" s="48">
        <v>0</v>
      </c>
      <c r="AD463" s="48">
        <v>0</v>
      </c>
      <c r="AE463" s="48">
        <v>0</v>
      </c>
      <c r="AF463" s="48">
        <v>0</v>
      </c>
      <c r="AG463" s="48">
        <v>0</v>
      </c>
      <c r="AH463" s="45" t="s">
        <v>759</v>
      </c>
    </row>
    <row r="464" spans="1:34" x14ac:dyDescent="0.25">
      <c r="A464" s="1">
        <v>460</v>
      </c>
      <c r="B464" s="37">
        <v>17196485</v>
      </c>
      <c r="C464" s="37" t="s">
        <v>555</v>
      </c>
      <c r="D464" s="37" t="s">
        <v>556</v>
      </c>
      <c r="E464" s="43">
        <v>0</v>
      </c>
      <c r="F464" s="43">
        <v>0</v>
      </c>
      <c r="G464" s="43">
        <v>200</v>
      </c>
      <c r="H464" s="43">
        <v>400</v>
      </c>
      <c r="I464" s="37"/>
      <c r="J464" s="48">
        <v>0.05</v>
      </c>
      <c r="K464" s="48">
        <v>0.7</v>
      </c>
      <c r="L464" s="48">
        <v>0</v>
      </c>
      <c r="M464" s="48">
        <v>0.05</v>
      </c>
      <c r="N464" s="48">
        <v>0.05</v>
      </c>
      <c r="O464" s="48">
        <v>0.1</v>
      </c>
      <c r="P464" s="48">
        <v>0</v>
      </c>
      <c r="Q464" s="48">
        <v>0.05</v>
      </c>
      <c r="R464" s="48">
        <v>0</v>
      </c>
      <c r="S464" s="48">
        <v>0</v>
      </c>
      <c r="T464" s="48">
        <v>0</v>
      </c>
      <c r="U464" s="48">
        <v>0</v>
      </c>
      <c r="V464" s="48">
        <v>0</v>
      </c>
      <c r="W464" s="48">
        <v>0</v>
      </c>
      <c r="X464" s="48">
        <v>0</v>
      </c>
      <c r="Y464" s="48">
        <v>0</v>
      </c>
      <c r="Z464" s="48">
        <v>0</v>
      </c>
      <c r="AA464" s="48">
        <v>0</v>
      </c>
      <c r="AB464" s="48">
        <v>0</v>
      </c>
      <c r="AC464" s="48">
        <v>0</v>
      </c>
      <c r="AD464" s="48">
        <v>0</v>
      </c>
      <c r="AE464" s="48">
        <v>0</v>
      </c>
      <c r="AF464" s="48">
        <v>0</v>
      </c>
      <c r="AG464" s="48">
        <v>0</v>
      </c>
      <c r="AH464" s="45" t="s">
        <v>759</v>
      </c>
    </row>
    <row r="465" spans="1:34" x14ac:dyDescent="0.25">
      <c r="A465" s="1">
        <v>461</v>
      </c>
      <c r="B465" s="32">
        <v>25862740</v>
      </c>
      <c r="C465" s="32" t="s">
        <v>557</v>
      </c>
      <c r="D465" s="32"/>
      <c r="E465" s="44">
        <v>200</v>
      </c>
      <c r="F465" s="44">
        <v>200</v>
      </c>
      <c r="G465" s="44">
        <v>200</v>
      </c>
      <c r="H465" s="44">
        <v>200</v>
      </c>
      <c r="I465" s="32"/>
      <c r="J465" s="48">
        <v>0</v>
      </c>
      <c r="K465" s="48">
        <v>0.5</v>
      </c>
      <c r="L465" s="48">
        <v>0</v>
      </c>
      <c r="M465" s="48">
        <v>0</v>
      </c>
      <c r="N465" s="48">
        <v>0</v>
      </c>
      <c r="O465" s="48">
        <v>0.2</v>
      </c>
      <c r="P465" s="48">
        <v>0</v>
      </c>
      <c r="Q465" s="48">
        <v>0</v>
      </c>
      <c r="R465" s="48">
        <v>0</v>
      </c>
      <c r="S465" s="48">
        <v>0.1</v>
      </c>
      <c r="T465" s="48">
        <v>0</v>
      </c>
      <c r="U465" s="48">
        <v>0</v>
      </c>
      <c r="V465" s="48">
        <v>0</v>
      </c>
      <c r="W465" s="48">
        <v>0</v>
      </c>
      <c r="X465" s="48">
        <v>0.05</v>
      </c>
      <c r="Y465" s="48">
        <v>0</v>
      </c>
      <c r="Z465" s="48">
        <v>0</v>
      </c>
      <c r="AA465" s="48">
        <v>0</v>
      </c>
      <c r="AB465" s="48">
        <v>0.05</v>
      </c>
      <c r="AC465" s="48">
        <v>0</v>
      </c>
      <c r="AD465" s="48">
        <v>0</v>
      </c>
      <c r="AE465" s="48">
        <v>0</v>
      </c>
      <c r="AF465" s="48">
        <v>0.1</v>
      </c>
      <c r="AG465" s="48">
        <v>0</v>
      </c>
      <c r="AH465" s="45" t="s">
        <v>759</v>
      </c>
    </row>
    <row r="466" spans="1:34" x14ac:dyDescent="0.25">
      <c r="A466" s="1">
        <v>462</v>
      </c>
      <c r="B466" s="37">
        <v>73528455</v>
      </c>
      <c r="C466" s="37" t="s">
        <v>558</v>
      </c>
      <c r="D466" s="37"/>
      <c r="E466" s="43">
        <v>200</v>
      </c>
      <c r="F466" s="43">
        <v>200</v>
      </c>
      <c r="G466" s="43">
        <v>200</v>
      </c>
      <c r="H466" s="43">
        <v>200</v>
      </c>
      <c r="I466" s="37"/>
      <c r="J466" s="48">
        <v>0</v>
      </c>
      <c r="K466" s="48">
        <v>0.9</v>
      </c>
      <c r="L466" s="48">
        <v>0</v>
      </c>
      <c r="M466" s="48">
        <v>0</v>
      </c>
      <c r="N466" s="48">
        <v>0</v>
      </c>
      <c r="O466" s="48">
        <v>0.1</v>
      </c>
      <c r="P466" s="48">
        <v>0</v>
      </c>
      <c r="Q466" s="48">
        <v>0</v>
      </c>
      <c r="R466" s="48">
        <v>0</v>
      </c>
      <c r="S466" s="48">
        <v>0</v>
      </c>
      <c r="T466" s="48">
        <v>0</v>
      </c>
      <c r="U466" s="48">
        <v>0</v>
      </c>
      <c r="V466" s="48">
        <v>0</v>
      </c>
      <c r="W466" s="48">
        <v>0</v>
      </c>
      <c r="X466" s="48">
        <v>0</v>
      </c>
      <c r="Y466" s="48">
        <v>0</v>
      </c>
      <c r="Z466" s="48">
        <v>0</v>
      </c>
      <c r="AA466" s="48">
        <v>0</v>
      </c>
      <c r="AB466" s="48">
        <v>0</v>
      </c>
      <c r="AC466" s="48">
        <v>0</v>
      </c>
      <c r="AD466" s="48">
        <v>0</v>
      </c>
      <c r="AE466" s="48">
        <v>0</v>
      </c>
      <c r="AF466" s="48">
        <v>0</v>
      </c>
      <c r="AG466" s="48">
        <v>0</v>
      </c>
      <c r="AH466" s="45" t="s">
        <v>759</v>
      </c>
    </row>
    <row r="467" spans="1:34" x14ac:dyDescent="0.25">
      <c r="A467" s="1">
        <v>463</v>
      </c>
      <c r="B467" s="32">
        <v>76119769</v>
      </c>
      <c r="C467" s="32" t="s">
        <v>559</v>
      </c>
      <c r="D467" s="32"/>
      <c r="E467" s="44">
        <v>250</v>
      </c>
      <c r="F467" s="44">
        <v>200</v>
      </c>
      <c r="G467" s="44">
        <v>150</v>
      </c>
      <c r="H467" s="44">
        <v>100</v>
      </c>
      <c r="I467" s="32"/>
      <c r="J467" s="48">
        <v>0.1</v>
      </c>
      <c r="K467" s="48">
        <v>0.7</v>
      </c>
      <c r="L467" s="48">
        <v>0</v>
      </c>
      <c r="M467" s="48">
        <v>0</v>
      </c>
      <c r="N467" s="48">
        <v>0</v>
      </c>
      <c r="O467" s="48">
        <v>0.2</v>
      </c>
      <c r="P467" s="48">
        <v>0</v>
      </c>
      <c r="Q467" s="48">
        <v>0</v>
      </c>
      <c r="R467" s="48">
        <v>0</v>
      </c>
      <c r="S467" s="48">
        <v>0</v>
      </c>
      <c r="T467" s="48">
        <v>0</v>
      </c>
      <c r="U467" s="48">
        <v>0</v>
      </c>
      <c r="V467" s="48">
        <v>0</v>
      </c>
      <c r="W467" s="48">
        <v>0</v>
      </c>
      <c r="X467" s="48">
        <v>0</v>
      </c>
      <c r="Y467" s="48">
        <v>0</v>
      </c>
      <c r="Z467" s="48">
        <v>0</v>
      </c>
      <c r="AA467" s="48">
        <v>0</v>
      </c>
      <c r="AB467" s="48">
        <v>0</v>
      </c>
      <c r="AC467" s="48">
        <v>0</v>
      </c>
      <c r="AD467" s="48">
        <v>0</v>
      </c>
      <c r="AE467" s="48">
        <v>0</v>
      </c>
      <c r="AF467" s="48">
        <v>0</v>
      </c>
      <c r="AG467" s="48">
        <v>0</v>
      </c>
      <c r="AH467" s="45" t="s">
        <v>759</v>
      </c>
    </row>
    <row r="468" spans="1:34" x14ac:dyDescent="0.25">
      <c r="A468" s="1">
        <v>464</v>
      </c>
      <c r="B468" s="37">
        <v>60889179</v>
      </c>
      <c r="C468" s="37" t="s">
        <v>560</v>
      </c>
      <c r="D468" s="37" t="s">
        <v>216</v>
      </c>
      <c r="E468" s="43">
        <v>200</v>
      </c>
      <c r="F468" s="43">
        <v>200</v>
      </c>
      <c r="G468" s="43">
        <v>200</v>
      </c>
      <c r="H468" s="43">
        <v>200</v>
      </c>
      <c r="I468" s="37"/>
      <c r="J468" s="48">
        <v>0</v>
      </c>
      <c r="K468" s="48">
        <v>0.44999999999999996</v>
      </c>
      <c r="L468" s="48">
        <v>0</v>
      </c>
      <c r="M468" s="48">
        <v>0.5</v>
      </c>
      <c r="N468" s="48">
        <v>0</v>
      </c>
      <c r="O468" s="48">
        <v>0</v>
      </c>
      <c r="P468" s="48">
        <v>0</v>
      </c>
      <c r="Q468" s="48">
        <v>0</v>
      </c>
      <c r="R468" s="48">
        <v>0</v>
      </c>
      <c r="S468" s="48">
        <v>0.05</v>
      </c>
      <c r="T468" s="48">
        <v>0</v>
      </c>
      <c r="U468" s="48">
        <v>0</v>
      </c>
      <c r="V468" s="48">
        <v>0</v>
      </c>
      <c r="W468" s="48">
        <v>0</v>
      </c>
      <c r="X468" s="48">
        <v>0</v>
      </c>
      <c r="Y468" s="48">
        <v>0</v>
      </c>
      <c r="Z468" s="48">
        <v>0</v>
      </c>
      <c r="AA468" s="48">
        <v>0</v>
      </c>
      <c r="AB468" s="48">
        <v>0</v>
      </c>
      <c r="AC468" s="48">
        <v>0</v>
      </c>
      <c r="AD468" s="48">
        <v>0</v>
      </c>
      <c r="AE468" s="48">
        <v>0</v>
      </c>
      <c r="AF468" s="48">
        <v>0</v>
      </c>
      <c r="AG468" s="48">
        <v>0</v>
      </c>
      <c r="AH468" s="45" t="s">
        <v>759</v>
      </c>
    </row>
    <row r="469" spans="1:34" x14ac:dyDescent="0.25">
      <c r="A469" s="1">
        <v>465</v>
      </c>
      <c r="B469" s="32">
        <v>70674736</v>
      </c>
      <c r="C469" s="32" t="s">
        <v>561</v>
      </c>
      <c r="D469" s="32"/>
      <c r="E469" s="44">
        <v>180</v>
      </c>
      <c r="F469" s="44">
        <v>210</v>
      </c>
      <c r="G469" s="44">
        <v>165</v>
      </c>
      <c r="H469" s="44">
        <v>195</v>
      </c>
      <c r="I469" s="32"/>
      <c r="J469" s="48">
        <v>0</v>
      </c>
      <c r="K469" s="48">
        <v>1</v>
      </c>
      <c r="L469" s="48">
        <v>0</v>
      </c>
      <c r="M469" s="48">
        <v>0</v>
      </c>
      <c r="N469" s="48">
        <v>0</v>
      </c>
      <c r="O469" s="48">
        <v>0</v>
      </c>
      <c r="P469" s="48">
        <v>0</v>
      </c>
      <c r="Q469" s="48">
        <v>0</v>
      </c>
      <c r="R469" s="48">
        <v>0</v>
      </c>
      <c r="S469" s="48">
        <v>0</v>
      </c>
      <c r="T469" s="48">
        <v>0</v>
      </c>
      <c r="U469" s="48">
        <v>0</v>
      </c>
      <c r="V469" s="48">
        <v>0</v>
      </c>
      <c r="W469" s="48">
        <v>0</v>
      </c>
      <c r="X469" s="48">
        <v>0</v>
      </c>
      <c r="Y469" s="48">
        <v>0</v>
      </c>
      <c r="Z469" s="48">
        <v>0</v>
      </c>
      <c r="AA469" s="48">
        <v>0</v>
      </c>
      <c r="AB469" s="48">
        <v>0</v>
      </c>
      <c r="AC469" s="48">
        <v>0</v>
      </c>
      <c r="AD469" s="48">
        <v>0</v>
      </c>
      <c r="AE469" s="48">
        <v>0</v>
      </c>
      <c r="AF469" s="48">
        <v>0</v>
      </c>
      <c r="AG469" s="48">
        <v>0</v>
      </c>
      <c r="AH469" s="45" t="s">
        <v>759</v>
      </c>
    </row>
    <row r="470" spans="1:34" x14ac:dyDescent="0.25">
      <c r="A470" s="1">
        <v>466</v>
      </c>
      <c r="B470" s="37">
        <v>25475401</v>
      </c>
      <c r="C470" s="37" t="s">
        <v>562</v>
      </c>
      <c r="D470" s="37"/>
      <c r="E470" s="43">
        <v>0</v>
      </c>
      <c r="F470" s="43">
        <v>0</v>
      </c>
      <c r="G470" s="43">
        <v>500</v>
      </c>
      <c r="H470" s="43">
        <v>400</v>
      </c>
      <c r="I470" s="37"/>
      <c r="J470" s="48">
        <v>0.5</v>
      </c>
      <c r="K470" s="48">
        <v>0</v>
      </c>
      <c r="L470" s="48">
        <v>0</v>
      </c>
      <c r="M470" s="48">
        <v>0</v>
      </c>
      <c r="N470" s="48">
        <v>0</v>
      </c>
      <c r="O470" s="48">
        <v>0</v>
      </c>
      <c r="P470" s="48">
        <v>0</v>
      </c>
      <c r="Q470" s="48">
        <v>0</v>
      </c>
      <c r="R470" s="48">
        <v>0.5</v>
      </c>
      <c r="S470" s="48">
        <v>0</v>
      </c>
      <c r="T470" s="48">
        <v>0</v>
      </c>
      <c r="U470" s="48">
        <v>0</v>
      </c>
      <c r="V470" s="48">
        <v>0</v>
      </c>
      <c r="W470" s="48">
        <v>0</v>
      </c>
      <c r="X470" s="48">
        <v>0</v>
      </c>
      <c r="Y470" s="48">
        <v>0</v>
      </c>
      <c r="Z470" s="48">
        <v>0</v>
      </c>
      <c r="AA470" s="48">
        <v>0</v>
      </c>
      <c r="AB470" s="48">
        <v>0</v>
      </c>
      <c r="AC470" s="48">
        <v>0</v>
      </c>
      <c r="AD470" s="48">
        <v>0</v>
      </c>
      <c r="AE470" s="48">
        <v>0</v>
      </c>
      <c r="AF470" s="48">
        <v>0</v>
      </c>
      <c r="AG470" s="48">
        <v>0</v>
      </c>
      <c r="AH470" s="45" t="s">
        <v>759</v>
      </c>
    </row>
    <row r="471" spans="1:34" x14ac:dyDescent="0.25">
      <c r="A471" s="1">
        <v>467</v>
      </c>
      <c r="B471" s="32">
        <v>27647072</v>
      </c>
      <c r="C471" s="32" t="s">
        <v>563</v>
      </c>
      <c r="D471" s="32"/>
      <c r="E471" s="44">
        <v>150</v>
      </c>
      <c r="F471" s="44">
        <v>150</v>
      </c>
      <c r="G471" s="44">
        <v>200</v>
      </c>
      <c r="H471" s="44">
        <v>200</v>
      </c>
      <c r="I471" s="32"/>
      <c r="J471" s="48">
        <v>0.05</v>
      </c>
      <c r="K471" s="48">
        <v>0.6</v>
      </c>
      <c r="L471" s="48">
        <v>0</v>
      </c>
      <c r="M471" s="48">
        <v>0.05</v>
      </c>
      <c r="N471" s="48">
        <v>0.05</v>
      </c>
      <c r="O471" s="48">
        <v>0.2</v>
      </c>
      <c r="P471" s="48">
        <v>0</v>
      </c>
      <c r="Q471" s="48">
        <v>0.05</v>
      </c>
      <c r="R471" s="48">
        <v>0</v>
      </c>
      <c r="S471" s="48">
        <v>0</v>
      </c>
      <c r="T471" s="48">
        <v>0</v>
      </c>
      <c r="U471" s="48">
        <v>0</v>
      </c>
      <c r="V471" s="48">
        <v>0</v>
      </c>
      <c r="W471" s="48">
        <v>0</v>
      </c>
      <c r="X471" s="48">
        <v>0</v>
      </c>
      <c r="Y471" s="48">
        <v>0</v>
      </c>
      <c r="Z471" s="48">
        <v>0</v>
      </c>
      <c r="AA471" s="48">
        <v>0</v>
      </c>
      <c r="AB471" s="48">
        <v>0</v>
      </c>
      <c r="AC471" s="48">
        <v>0</v>
      </c>
      <c r="AD471" s="48">
        <v>0</v>
      </c>
      <c r="AE471" s="48">
        <v>0</v>
      </c>
      <c r="AF471" s="48">
        <v>0</v>
      </c>
      <c r="AG471" s="48">
        <v>0</v>
      </c>
      <c r="AH471" s="45" t="s">
        <v>759</v>
      </c>
    </row>
    <row r="472" spans="1:34" x14ac:dyDescent="0.25">
      <c r="A472" s="1">
        <v>468</v>
      </c>
      <c r="B472" s="37">
        <v>26413361</v>
      </c>
      <c r="C472" s="37" t="s">
        <v>564</v>
      </c>
      <c r="D472" s="37"/>
      <c r="E472" s="43">
        <v>100</v>
      </c>
      <c r="F472" s="43">
        <v>185</v>
      </c>
      <c r="G472" s="43">
        <v>185</v>
      </c>
      <c r="H472" s="43">
        <v>185</v>
      </c>
      <c r="I472" s="37"/>
      <c r="J472" s="48">
        <v>0</v>
      </c>
      <c r="K472" s="48">
        <v>1</v>
      </c>
      <c r="L472" s="48">
        <v>0</v>
      </c>
      <c r="M472" s="48">
        <v>0</v>
      </c>
      <c r="N472" s="48">
        <v>0</v>
      </c>
      <c r="O472" s="48">
        <v>0</v>
      </c>
      <c r="P472" s="48">
        <v>0</v>
      </c>
      <c r="Q472" s="48">
        <v>0</v>
      </c>
      <c r="R472" s="48">
        <v>0</v>
      </c>
      <c r="S472" s="48">
        <v>0</v>
      </c>
      <c r="T472" s="48">
        <v>0</v>
      </c>
      <c r="U472" s="48">
        <v>0</v>
      </c>
      <c r="V472" s="48">
        <v>0</v>
      </c>
      <c r="W472" s="48">
        <v>0</v>
      </c>
      <c r="X472" s="48">
        <v>0</v>
      </c>
      <c r="Y472" s="48">
        <v>0</v>
      </c>
      <c r="Z472" s="48">
        <v>0</v>
      </c>
      <c r="AA472" s="48">
        <v>0</v>
      </c>
      <c r="AB472" s="48">
        <v>0</v>
      </c>
      <c r="AC472" s="48">
        <v>0</v>
      </c>
      <c r="AD472" s="48">
        <v>0</v>
      </c>
      <c r="AE472" s="48">
        <v>0</v>
      </c>
      <c r="AF472" s="48">
        <v>0</v>
      </c>
      <c r="AG472" s="48">
        <v>0</v>
      </c>
      <c r="AH472" s="45" t="s">
        <v>759</v>
      </c>
    </row>
    <row r="473" spans="1:34" x14ac:dyDescent="0.25">
      <c r="A473" s="1">
        <v>469</v>
      </c>
      <c r="B473" s="32">
        <v>1930427</v>
      </c>
      <c r="C473" s="32" t="s">
        <v>565</v>
      </c>
      <c r="D473" s="32"/>
      <c r="E473" s="44">
        <v>150</v>
      </c>
      <c r="F473" s="44">
        <v>150</v>
      </c>
      <c r="G473" s="44">
        <v>150</v>
      </c>
      <c r="H473" s="44">
        <v>150</v>
      </c>
      <c r="I473" s="32"/>
      <c r="J473" s="48">
        <v>0</v>
      </c>
      <c r="K473" s="48">
        <v>1</v>
      </c>
      <c r="L473" s="48">
        <v>0</v>
      </c>
      <c r="M473" s="48">
        <v>0</v>
      </c>
      <c r="N473" s="48">
        <v>0</v>
      </c>
      <c r="O473" s="48">
        <v>0</v>
      </c>
      <c r="P473" s="48">
        <v>0</v>
      </c>
      <c r="Q473" s="48">
        <v>0</v>
      </c>
      <c r="R473" s="48">
        <v>0</v>
      </c>
      <c r="S473" s="48">
        <v>0</v>
      </c>
      <c r="T473" s="48">
        <v>0</v>
      </c>
      <c r="U473" s="48">
        <v>0</v>
      </c>
      <c r="V473" s="48">
        <v>0</v>
      </c>
      <c r="W473" s="48">
        <v>0</v>
      </c>
      <c r="X473" s="48">
        <v>0</v>
      </c>
      <c r="Y473" s="48">
        <v>0</v>
      </c>
      <c r="Z473" s="48">
        <v>0</v>
      </c>
      <c r="AA473" s="48">
        <v>0</v>
      </c>
      <c r="AB473" s="48">
        <v>0</v>
      </c>
      <c r="AC473" s="48">
        <v>0</v>
      </c>
      <c r="AD473" s="48">
        <v>0</v>
      </c>
      <c r="AE473" s="48">
        <v>0</v>
      </c>
      <c r="AF473" s="48">
        <v>0</v>
      </c>
      <c r="AG473" s="48">
        <v>0</v>
      </c>
      <c r="AH473" s="45" t="s">
        <v>759</v>
      </c>
    </row>
    <row r="474" spans="1:34" x14ac:dyDescent="0.25">
      <c r="A474" s="1">
        <v>470</v>
      </c>
      <c r="B474" s="37">
        <v>76223132</v>
      </c>
      <c r="C474" s="37" t="s">
        <v>566</v>
      </c>
      <c r="D474" s="37"/>
      <c r="E474" s="43">
        <v>150</v>
      </c>
      <c r="F474" s="43">
        <v>150</v>
      </c>
      <c r="G474" s="43">
        <v>150</v>
      </c>
      <c r="H474" s="43">
        <v>150</v>
      </c>
      <c r="I474" s="37"/>
      <c r="J474" s="48">
        <v>0.1</v>
      </c>
      <c r="K474" s="48">
        <v>0.15000000000000002</v>
      </c>
      <c r="L474" s="48">
        <v>0</v>
      </c>
      <c r="M474" s="48">
        <v>0</v>
      </c>
      <c r="N474" s="48">
        <v>0.1</v>
      </c>
      <c r="O474" s="48">
        <v>0.5</v>
      </c>
      <c r="P474" s="48">
        <v>0</v>
      </c>
      <c r="Q474" s="48">
        <v>0</v>
      </c>
      <c r="R474" s="48">
        <v>0.05</v>
      </c>
      <c r="S474" s="48">
        <v>0.1</v>
      </c>
      <c r="T474" s="48">
        <v>0</v>
      </c>
      <c r="U474" s="48">
        <v>0</v>
      </c>
      <c r="V474" s="48">
        <v>0</v>
      </c>
      <c r="W474" s="48">
        <v>0</v>
      </c>
      <c r="X474" s="48">
        <v>0</v>
      </c>
      <c r="Y474" s="48">
        <v>0</v>
      </c>
      <c r="Z474" s="48">
        <v>0</v>
      </c>
      <c r="AA474" s="48">
        <v>0</v>
      </c>
      <c r="AB474" s="48">
        <v>0</v>
      </c>
      <c r="AC474" s="48">
        <v>0</v>
      </c>
      <c r="AD474" s="48">
        <v>0</v>
      </c>
      <c r="AE474" s="48">
        <v>0</v>
      </c>
      <c r="AF474" s="48">
        <v>0</v>
      </c>
      <c r="AG474" s="48">
        <v>0</v>
      </c>
      <c r="AH474" s="45" t="s">
        <v>759</v>
      </c>
    </row>
    <row r="475" spans="1:34" x14ac:dyDescent="0.25">
      <c r="A475" s="1">
        <v>471</v>
      </c>
      <c r="B475" s="32">
        <v>71292071</v>
      </c>
      <c r="C475" s="32" t="s">
        <v>567</v>
      </c>
      <c r="D475" s="32"/>
      <c r="E475" s="44">
        <v>100</v>
      </c>
      <c r="F475" s="44">
        <v>100</v>
      </c>
      <c r="G475" s="44">
        <v>200</v>
      </c>
      <c r="H475" s="44">
        <v>100</v>
      </c>
      <c r="I475" s="32"/>
      <c r="J475" s="48">
        <v>0</v>
      </c>
      <c r="K475" s="48">
        <v>1</v>
      </c>
      <c r="L475" s="48">
        <v>0</v>
      </c>
      <c r="M475" s="48">
        <v>0</v>
      </c>
      <c r="N475" s="48">
        <v>0</v>
      </c>
      <c r="O475" s="48">
        <v>0</v>
      </c>
      <c r="P475" s="48">
        <v>0</v>
      </c>
      <c r="Q475" s="48">
        <v>0</v>
      </c>
      <c r="R475" s="48">
        <v>0</v>
      </c>
      <c r="S475" s="48">
        <v>0</v>
      </c>
      <c r="T475" s="48">
        <v>0</v>
      </c>
      <c r="U475" s="48">
        <v>0</v>
      </c>
      <c r="V475" s="48">
        <v>0</v>
      </c>
      <c r="W475" s="48">
        <v>0</v>
      </c>
      <c r="X475" s="48">
        <v>0</v>
      </c>
      <c r="Y475" s="48">
        <v>0</v>
      </c>
      <c r="Z475" s="48">
        <v>0</v>
      </c>
      <c r="AA475" s="48">
        <v>0</v>
      </c>
      <c r="AB475" s="48">
        <v>0</v>
      </c>
      <c r="AC475" s="48">
        <v>0</v>
      </c>
      <c r="AD475" s="48">
        <v>0</v>
      </c>
      <c r="AE475" s="48">
        <v>0</v>
      </c>
      <c r="AF475" s="48">
        <v>0</v>
      </c>
      <c r="AG475" s="48">
        <v>0</v>
      </c>
      <c r="AH475" s="45" t="s">
        <v>759</v>
      </c>
    </row>
    <row r="476" spans="1:34" x14ac:dyDescent="0.25">
      <c r="A476" s="1">
        <v>472</v>
      </c>
      <c r="B476" s="37">
        <v>3699781</v>
      </c>
      <c r="C476" s="37" t="s">
        <v>568</v>
      </c>
      <c r="D476" s="37"/>
      <c r="E476" s="43">
        <v>100</v>
      </c>
      <c r="F476" s="43">
        <v>100</v>
      </c>
      <c r="G476" s="43">
        <v>150</v>
      </c>
      <c r="H476" s="43">
        <v>150</v>
      </c>
      <c r="I476" s="37"/>
      <c r="J476" s="48">
        <v>0</v>
      </c>
      <c r="K476" s="48">
        <v>1</v>
      </c>
      <c r="L476" s="48">
        <v>0</v>
      </c>
      <c r="M476" s="48">
        <v>0</v>
      </c>
      <c r="N476" s="48">
        <v>0</v>
      </c>
      <c r="O476" s="48">
        <v>0</v>
      </c>
      <c r="P476" s="48">
        <v>0</v>
      </c>
      <c r="Q476" s="48">
        <v>0</v>
      </c>
      <c r="R476" s="48">
        <v>0</v>
      </c>
      <c r="S476" s="48">
        <v>0</v>
      </c>
      <c r="T476" s="48">
        <v>0</v>
      </c>
      <c r="U476" s="48">
        <v>0</v>
      </c>
      <c r="V476" s="48">
        <v>0</v>
      </c>
      <c r="W476" s="48">
        <v>0</v>
      </c>
      <c r="X476" s="48">
        <v>0</v>
      </c>
      <c r="Y476" s="48">
        <v>0</v>
      </c>
      <c r="Z476" s="48">
        <v>0</v>
      </c>
      <c r="AA476" s="48">
        <v>0</v>
      </c>
      <c r="AB476" s="48">
        <v>0</v>
      </c>
      <c r="AC476" s="48">
        <v>0</v>
      </c>
      <c r="AD476" s="48">
        <v>0</v>
      </c>
      <c r="AE476" s="48">
        <v>0</v>
      </c>
      <c r="AF476" s="48">
        <v>0</v>
      </c>
      <c r="AG476" s="48">
        <v>0</v>
      </c>
      <c r="AH476" s="45" t="s">
        <v>759</v>
      </c>
    </row>
    <row r="477" spans="1:34" x14ac:dyDescent="0.25">
      <c r="A477" s="1">
        <v>473</v>
      </c>
      <c r="B477" s="32">
        <v>3763684</v>
      </c>
      <c r="C477" s="32" t="s">
        <v>569</v>
      </c>
      <c r="D477" s="32"/>
      <c r="E477" s="44">
        <v>100</v>
      </c>
      <c r="F477" s="44">
        <v>100</v>
      </c>
      <c r="G477" s="44">
        <v>100</v>
      </c>
      <c r="H477" s="44">
        <v>50</v>
      </c>
      <c r="I477" s="32"/>
      <c r="J477" s="48">
        <v>0</v>
      </c>
      <c r="K477" s="48">
        <v>0.19999999999999996</v>
      </c>
      <c r="L477" s="48">
        <v>0</v>
      </c>
      <c r="M477" s="48">
        <v>0</v>
      </c>
      <c r="N477" s="48">
        <v>0</v>
      </c>
      <c r="O477" s="48">
        <v>0</v>
      </c>
      <c r="P477" s="48">
        <v>0</v>
      </c>
      <c r="Q477" s="48">
        <v>0</v>
      </c>
      <c r="R477" s="48">
        <v>0</v>
      </c>
      <c r="S477" s="48">
        <v>0</v>
      </c>
      <c r="T477" s="48">
        <v>0</v>
      </c>
      <c r="U477" s="48">
        <v>0</v>
      </c>
      <c r="V477" s="48">
        <v>0</v>
      </c>
      <c r="W477" s="48">
        <v>0</v>
      </c>
      <c r="X477" s="48">
        <v>0</v>
      </c>
      <c r="Y477" s="48">
        <v>0</v>
      </c>
      <c r="Z477" s="48">
        <v>0.4</v>
      </c>
      <c r="AA477" s="48">
        <v>0</v>
      </c>
      <c r="AB477" s="48">
        <v>0</v>
      </c>
      <c r="AC477" s="48">
        <v>0</v>
      </c>
      <c r="AD477" s="48">
        <v>0.4</v>
      </c>
      <c r="AE477" s="48">
        <v>0</v>
      </c>
      <c r="AF477" s="48">
        <v>0</v>
      </c>
      <c r="AG477" s="48">
        <v>0</v>
      </c>
      <c r="AH477" s="45" t="s">
        <v>759</v>
      </c>
    </row>
    <row r="478" spans="1:34" x14ac:dyDescent="0.25">
      <c r="A478" s="1">
        <v>474</v>
      </c>
      <c r="B478" s="37">
        <v>3939588</v>
      </c>
      <c r="C478" s="37" t="s">
        <v>570</v>
      </c>
      <c r="D478" s="37" t="s">
        <v>571</v>
      </c>
      <c r="E478" s="43">
        <v>100</v>
      </c>
      <c r="F478" s="43">
        <v>100</v>
      </c>
      <c r="G478" s="43">
        <v>100</v>
      </c>
      <c r="H478" s="43">
        <v>75</v>
      </c>
      <c r="I478" s="37"/>
      <c r="J478" s="48">
        <v>0.1</v>
      </c>
      <c r="K478" s="48">
        <v>0.19999999999999996</v>
      </c>
      <c r="L478" s="48">
        <v>0</v>
      </c>
      <c r="M478" s="48">
        <v>0</v>
      </c>
      <c r="N478" s="48">
        <v>0</v>
      </c>
      <c r="O478" s="48">
        <v>0</v>
      </c>
      <c r="P478" s="48">
        <v>0</v>
      </c>
      <c r="Q478" s="48">
        <v>0</v>
      </c>
      <c r="R478" s="48">
        <v>0</v>
      </c>
      <c r="S478" s="48">
        <v>0</v>
      </c>
      <c r="T478" s="48">
        <v>0</v>
      </c>
      <c r="U478" s="48">
        <v>0</v>
      </c>
      <c r="V478" s="48">
        <v>0.15</v>
      </c>
      <c r="W478" s="48">
        <v>0.2</v>
      </c>
      <c r="X478" s="48">
        <v>0</v>
      </c>
      <c r="Y478" s="48">
        <v>0</v>
      </c>
      <c r="Z478" s="48">
        <v>0.15</v>
      </c>
      <c r="AA478" s="48">
        <v>0.2</v>
      </c>
      <c r="AB478" s="48">
        <v>0</v>
      </c>
      <c r="AC478" s="48">
        <v>0</v>
      </c>
      <c r="AD478" s="48">
        <v>0</v>
      </c>
      <c r="AE478" s="48">
        <v>0</v>
      </c>
      <c r="AF478" s="48">
        <v>0</v>
      </c>
      <c r="AG478" s="48">
        <v>0</v>
      </c>
      <c r="AH478" s="45" t="s">
        <v>759</v>
      </c>
    </row>
    <row r="479" spans="1:34" x14ac:dyDescent="0.25">
      <c r="A479" s="1">
        <v>475</v>
      </c>
      <c r="B479" s="32">
        <v>48596850</v>
      </c>
      <c r="C479" s="32" t="s">
        <v>572</v>
      </c>
      <c r="D479" s="32"/>
      <c r="E479" s="44">
        <v>100</v>
      </c>
      <c r="F479" s="44">
        <v>100</v>
      </c>
      <c r="G479" s="44">
        <v>100</v>
      </c>
      <c r="H479" s="44">
        <v>100</v>
      </c>
      <c r="I479" s="32"/>
      <c r="J479" s="48">
        <v>0</v>
      </c>
      <c r="K479" s="48">
        <v>1</v>
      </c>
      <c r="L479" s="48">
        <v>0</v>
      </c>
      <c r="M479" s="48">
        <v>0</v>
      </c>
      <c r="N479" s="48">
        <v>0</v>
      </c>
      <c r="O479" s="48">
        <v>0</v>
      </c>
      <c r="P479" s="48">
        <v>0</v>
      </c>
      <c r="Q479" s="48">
        <v>0</v>
      </c>
      <c r="R479" s="48">
        <v>0</v>
      </c>
      <c r="S479" s="48">
        <v>0</v>
      </c>
      <c r="T479" s="48">
        <v>0</v>
      </c>
      <c r="U479" s="48">
        <v>0</v>
      </c>
      <c r="V479" s="48">
        <v>0</v>
      </c>
      <c r="W479" s="48">
        <v>0</v>
      </c>
      <c r="X479" s="48">
        <v>0</v>
      </c>
      <c r="Y479" s="48">
        <v>0</v>
      </c>
      <c r="Z479" s="48">
        <v>0</v>
      </c>
      <c r="AA479" s="48">
        <v>0</v>
      </c>
      <c r="AB479" s="48">
        <v>0</v>
      </c>
      <c r="AC479" s="48">
        <v>0</v>
      </c>
      <c r="AD479" s="48">
        <v>0</v>
      </c>
      <c r="AE479" s="48">
        <v>0</v>
      </c>
      <c r="AF479" s="48">
        <v>0</v>
      </c>
      <c r="AG479" s="48">
        <v>0</v>
      </c>
      <c r="AH479" s="45" t="s">
        <v>759</v>
      </c>
    </row>
    <row r="480" spans="1:34" x14ac:dyDescent="0.25">
      <c r="A480" s="1">
        <v>476</v>
      </c>
      <c r="B480" s="37">
        <v>75554194</v>
      </c>
      <c r="C480" s="37" t="s">
        <v>573</v>
      </c>
      <c r="D480" s="37" t="s">
        <v>573</v>
      </c>
      <c r="E480" s="43">
        <v>100</v>
      </c>
      <c r="F480" s="43">
        <v>100</v>
      </c>
      <c r="G480" s="43">
        <v>100</v>
      </c>
      <c r="H480" s="43">
        <v>100</v>
      </c>
      <c r="I480" s="37"/>
      <c r="J480" s="48">
        <v>0</v>
      </c>
      <c r="K480" s="48">
        <v>0</v>
      </c>
      <c r="L480" s="48">
        <v>0</v>
      </c>
      <c r="M480" s="48">
        <v>0</v>
      </c>
      <c r="N480" s="48">
        <v>0</v>
      </c>
      <c r="O480" s="48">
        <v>0</v>
      </c>
      <c r="P480" s="48">
        <v>0</v>
      </c>
      <c r="Q480" s="48">
        <v>0</v>
      </c>
      <c r="R480" s="48">
        <v>0</v>
      </c>
      <c r="S480" s="48">
        <v>1</v>
      </c>
      <c r="T480" s="48">
        <v>0</v>
      </c>
      <c r="U480" s="48">
        <v>0</v>
      </c>
      <c r="V480" s="48">
        <v>0</v>
      </c>
      <c r="W480" s="48">
        <v>0</v>
      </c>
      <c r="X480" s="48">
        <v>0</v>
      </c>
      <c r="Y480" s="48">
        <v>0</v>
      </c>
      <c r="Z480" s="48">
        <v>0</v>
      </c>
      <c r="AA480" s="48">
        <v>0</v>
      </c>
      <c r="AB480" s="48">
        <v>0</v>
      </c>
      <c r="AC480" s="48">
        <v>0</v>
      </c>
      <c r="AD480" s="48">
        <v>0</v>
      </c>
      <c r="AE480" s="48">
        <v>0</v>
      </c>
      <c r="AF480" s="48">
        <v>0</v>
      </c>
      <c r="AG480" s="48">
        <v>0</v>
      </c>
      <c r="AH480" s="45" t="s">
        <v>759</v>
      </c>
    </row>
    <row r="481" spans="1:34" x14ac:dyDescent="0.25">
      <c r="A481" s="1">
        <v>477</v>
      </c>
      <c r="B481" s="32">
        <v>68495846</v>
      </c>
      <c r="C481" s="32" t="s">
        <v>574</v>
      </c>
      <c r="D481" s="32"/>
      <c r="E481" s="44">
        <v>165.19</v>
      </c>
      <c r="F481" s="44">
        <v>11.53</v>
      </c>
      <c r="G481" s="44">
        <v>92.58</v>
      </c>
      <c r="H481" s="44">
        <v>80.3</v>
      </c>
      <c r="I481" s="32"/>
      <c r="J481" s="48">
        <v>0</v>
      </c>
      <c r="K481" s="48">
        <v>1</v>
      </c>
      <c r="L481" s="48">
        <v>0</v>
      </c>
      <c r="M481" s="48">
        <v>0</v>
      </c>
      <c r="N481" s="48">
        <v>0</v>
      </c>
      <c r="O481" s="48">
        <v>0</v>
      </c>
      <c r="P481" s="48">
        <v>0</v>
      </c>
      <c r="Q481" s="48">
        <v>0</v>
      </c>
      <c r="R481" s="48">
        <v>0</v>
      </c>
      <c r="S481" s="48">
        <v>0</v>
      </c>
      <c r="T481" s="48">
        <v>0</v>
      </c>
      <c r="U481" s="48">
        <v>0</v>
      </c>
      <c r="V481" s="48">
        <v>0</v>
      </c>
      <c r="W481" s="48">
        <v>0</v>
      </c>
      <c r="X481" s="48">
        <v>0</v>
      </c>
      <c r="Y481" s="48">
        <v>0</v>
      </c>
      <c r="Z481" s="48">
        <v>0</v>
      </c>
      <c r="AA481" s="48">
        <v>0</v>
      </c>
      <c r="AB481" s="48">
        <v>0</v>
      </c>
      <c r="AC481" s="48">
        <v>0</v>
      </c>
      <c r="AD481" s="48">
        <v>0</v>
      </c>
      <c r="AE481" s="48">
        <v>0</v>
      </c>
      <c r="AF481" s="48">
        <v>0</v>
      </c>
      <c r="AG481" s="48">
        <v>0</v>
      </c>
      <c r="AH481" s="45" t="s">
        <v>759</v>
      </c>
    </row>
    <row r="482" spans="1:34" x14ac:dyDescent="0.25">
      <c r="A482" s="1">
        <v>478</v>
      </c>
      <c r="B482" s="37">
        <v>70489793</v>
      </c>
      <c r="C482" s="37" t="s">
        <v>575</v>
      </c>
      <c r="D482" s="37"/>
      <c r="E482" s="43">
        <v>80</v>
      </c>
      <c r="F482" s="43">
        <v>90</v>
      </c>
      <c r="G482" s="43">
        <v>85</v>
      </c>
      <c r="H482" s="43">
        <v>90</v>
      </c>
      <c r="I482" s="37"/>
      <c r="J482" s="48">
        <v>0</v>
      </c>
      <c r="K482" s="48">
        <v>0.25</v>
      </c>
      <c r="L482" s="48">
        <v>0.1</v>
      </c>
      <c r="M482" s="48">
        <v>0.05</v>
      </c>
      <c r="N482" s="48">
        <v>0</v>
      </c>
      <c r="O482" s="48">
        <v>0.15</v>
      </c>
      <c r="P482" s="48">
        <v>0.1</v>
      </c>
      <c r="Q482" s="48">
        <v>0.05</v>
      </c>
      <c r="R482" s="48">
        <v>0</v>
      </c>
      <c r="S482" s="48">
        <v>0.2</v>
      </c>
      <c r="T482" s="48">
        <v>0.1</v>
      </c>
      <c r="U482" s="48">
        <v>0</v>
      </c>
      <c r="V482" s="48">
        <v>0</v>
      </c>
      <c r="W482" s="48">
        <v>0</v>
      </c>
      <c r="X482" s="48">
        <v>0</v>
      </c>
      <c r="Y482" s="48">
        <v>0</v>
      </c>
      <c r="Z482" s="48">
        <v>0</v>
      </c>
      <c r="AA482" s="48">
        <v>0</v>
      </c>
      <c r="AB482" s="48">
        <v>0</v>
      </c>
      <c r="AC482" s="48">
        <v>0</v>
      </c>
      <c r="AD482" s="48">
        <v>0</v>
      </c>
      <c r="AE482" s="48">
        <v>0</v>
      </c>
      <c r="AF482" s="48">
        <v>0</v>
      </c>
      <c r="AG482" s="48">
        <v>0</v>
      </c>
      <c r="AH482" s="45" t="s">
        <v>759</v>
      </c>
    </row>
    <row r="483" spans="1:34" x14ac:dyDescent="0.25">
      <c r="A483" s="1">
        <v>479</v>
      </c>
      <c r="B483" s="32">
        <v>2850753</v>
      </c>
      <c r="C483" s="32" t="s">
        <v>576</v>
      </c>
      <c r="D483" s="32"/>
      <c r="E483" s="44">
        <v>50</v>
      </c>
      <c r="F483" s="44">
        <v>50</v>
      </c>
      <c r="G483" s="44">
        <v>150</v>
      </c>
      <c r="H483" s="44">
        <v>250</v>
      </c>
      <c r="I483" s="32"/>
      <c r="J483" s="48">
        <v>0.7</v>
      </c>
      <c r="K483" s="48">
        <v>0</v>
      </c>
      <c r="L483" s="48">
        <v>0</v>
      </c>
      <c r="M483" s="48">
        <v>0</v>
      </c>
      <c r="N483" s="48">
        <v>0.05</v>
      </c>
      <c r="O483" s="48">
        <v>0</v>
      </c>
      <c r="P483" s="48">
        <v>0</v>
      </c>
      <c r="Q483" s="48">
        <v>0</v>
      </c>
      <c r="R483" s="48">
        <v>0.1</v>
      </c>
      <c r="S483" s="48">
        <v>0</v>
      </c>
      <c r="T483" s="48">
        <v>0</v>
      </c>
      <c r="U483" s="48">
        <v>0</v>
      </c>
      <c r="V483" s="48">
        <v>0.05</v>
      </c>
      <c r="W483" s="48">
        <v>0</v>
      </c>
      <c r="X483" s="48">
        <v>0</v>
      </c>
      <c r="Y483" s="48">
        <v>0</v>
      </c>
      <c r="Z483" s="48">
        <v>0.1</v>
      </c>
      <c r="AA483" s="48">
        <v>0</v>
      </c>
      <c r="AB483" s="48">
        <v>0</v>
      </c>
      <c r="AC483" s="48">
        <v>0</v>
      </c>
      <c r="AD483" s="48">
        <v>0</v>
      </c>
      <c r="AE483" s="48">
        <v>0</v>
      </c>
      <c r="AF483" s="48">
        <v>0</v>
      </c>
      <c r="AG483" s="48">
        <v>0</v>
      </c>
      <c r="AH483" s="45" t="s">
        <v>759</v>
      </c>
    </row>
    <row r="484" spans="1:34" x14ac:dyDescent="0.25">
      <c r="A484" s="1">
        <v>480</v>
      </c>
      <c r="B484" s="37">
        <v>12284564</v>
      </c>
      <c r="C484" s="37" t="s">
        <v>577</v>
      </c>
      <c r="D484" s="37"/>
      <c r="E484" s="43">
        <v>90</v>
      </c>
      <c r="F484" s="43">
        <v>100</v>
      </c>
      <c r="G484" s="43">
        <v>60</v>
      </c>
      <c r="H484" s="43">
        <v>80</v>
      </c>
      <c r="I484" s="37"/>
      <c r="J484" s="48">
        <v>0</v>
      </c>
      <c r="K484" s="48">
        <v>1</v>
      </c>
      <c r="L484" s="48">
        <v>0</v>
      </c>
      <c r="M484" s="48">
        <v>0</v>
      </c>
      <c r="N484" s="48">
        <v>0</v>
      </c>
      <c r="O484" s="48">
        <v>0</v>
      </c>
      <c r="P484" s="48">
        <v>0</v>
      </c>
      <c r="Q484" s="48">
        <v>0</v>
      </c>
      <c r="R484" s="48">
        <v>0</v>
      </c>
      <c r="S484" s="48">
        <v>0</v>
      </c>
      <c r="T484" s="48">
        <v>0</v>
      </c>
      <c r="U484" s="48">
        <v>0</v>
      </c>
      <c r="V484" s="48">
        <v>0</v>
      </c>
      <c r="W484" s="48">
        <v>0</v>
      </c>
      <c r="X484" s="48">
        <v>0</v>
      </c>
      <c r="Y484" s="48">
        <v>0</v>
      </c>
      <c r="Z484" s="48">
        <v>0</v>
      </c>
      <c r="AA484" s="48">
        <v>0</v>
      </c>
      <c r="AB484" s="48">
        <v>0</v>
      </c>
      <c r="AC484" s="48">
        <v>0</v>
      </c>
      <c r="AD484" s="48">
        <v>0</v>
      </c>
      <c r="AE484" s="48">
        <v>0</v>
      </c>
      <c r="AF484" s="48">
        <v>0</v>
      </c>
      <c r="AG484" s="48">
        <v>0</v>
      </c>
      <c r="AH484" s="45" t="s">
        <v>759</v>
      </c>
    </row>
    <row r="485" spans="1:34" x14ac:dyDescent="0.25">
      <c r="A485" s="1">
        <v>481</v>
      </c>
      <c r="B485" s="32">
        <v>49205315</v>
      </c>
      <c r="C485" s="32" t="s">
        <v>578</v>
      </c>
      <c r="D485" s="32"/>
      <c r="E485" s="44">
        <v>100</v>
      </c>
      <c r="F485" s="44">
        <v>100</v>
      </c>
      <c r="G485" s="44">
        <v>40</v>
      </c>
      <c r="H485" s="44">
        <v>30</v>
      </c>
      <c r="I485" s="32"/>
      <c r="J485" s="48">
        <v>0</v>
      </c>
      <c r="K485" s="48">
        <v>0.5</v>
      </c>
      <c r="L485" s="48">
        <v>0</v>
      </c>
      <c r="M485" s="48">
        <v>0</v>
      </c>
      <c r="N485" s="48">
        <v>0</v>
      </c>
      <c r="O485" s="48">
        <v>0.5</v>
      </c>
      <c r="P485" s="48">
        <v>0</v>
      </c>
      <c r="Q485" s="48">
        <v>0</v>
      </c>
      <c r="R485" s="48">
        <v>0</v>
      </c>
      <c r="S485" s="48">
        <v>0</v>
      </c>
      <c r="T485" s="48">
        <v>0</v>
      </c>
      <c r="U485" s="48">
        <v>0</v>
      </c>
      <c r="V485" s="48">
        <v>0</v>
      </c>
      <c r="W485" s="48">
        <v>0</v>
      </c>
      <c r="X485" s="48">
        <v>0</v>
      </c>
      <c r="Y485" s="48">
        <v>0</v>
      </c>
      <c r="Z485" s="48">
        <v>0</v>
      </c>
      <c r="AA485" s="48">
        <v>0</v>
      </c>
      <c r="AB485" s="48">
        <v>0</v>
      </c>
      <c r="AC485" s="48">
        <v>0</v>
      </c>
      <c r="AD485" s="48">
        <v>0</v>
      </c>
      <c r="AE485" s="48">
        <v>0</v>
      </c>
      <c r="AF485" s="48">
        <v>0</v>
      </c>
      <c r="AG485" s="48">
        <v>0</v>
      </c>
      <c r="AH485" s="45" t="s">
        <v>759</v>
      </c>
    </row>
    <row r="486" spans="1:34" x14ac:dyDescent="0.25">
      <c r="A486" s="1">
        <v>482</v>
      </c>
      <c r="B486" s="37">
        <v>25417061</v>
      </c>
      <c r="C486" s="37" t="s">
        <v>579</v>
      </c>
      <c r="D486" s="37"/>
      <c r="E486" s="43">
        <v>100</v>
      </c>
      <c r="F486" s="43">
        <v>50</v>
      </c>
      <c r="G486" s="43">
        <v>80</v>
      </c>
      <c r="H486" s="43">
        <v>50</v>
      </c>
      <c r="I486" s="37"/>
      <c r="J486" s="48">
        <v>0</v>
      </c>
      <c r="K486" s="48">
        <v>0.4</v>
      </c>
      <c r="L486" s="48">
        <v>0</v>
      </c>
      <c r="M486" s="48">
        <v>0</v>
      </c>
      <c r="N486" s="48">
        <v>0</v>
      </c>
      <c r="O486" s="48">
        <v>0.5</v>
      </c>
      <c r="P486" s="48">
        <v>0</v>
      </c>
      <c r="Q486" s="48">
        <v>0</v>
      </c>
      <c r="R486" s="48">
        <v>0</v>
      </c>
      <c r="S486" s="48">
        <v>0.1</v>
      </c>
      <c r="T486" s="48">
        <v>0</v>
      </c>
      <c r="U486" s="48">
        <v>0</v>
      </c>
      <c r="V486" s="48">
        <v>0</v>
      </c>
      <c r="W486" s="48">
        <v>0</v>
      </c>
      <c r="X486" s="48">
        <v>0</v>
      </c>
      <c r="Y486" s="48">
        <v>0</v>
      </c>
      <c r="Z486" s="48">
        <v>0</v>
      </c>
      <c r="AA486" s="48">
        <v>0</v>
      </c>
      <c r="AB486" s="48">
        <v>0</v>
      </c>
      <c r="AC486" s="48">
        <v>0</v>
      </c>
      <c r="AD486" s="48">
        <v>0</v>
      </c>
      <c r="AE486" s="48">
        <v>0</v>
      </c>
      <c r="AF486" s="48">
        <v>0</v>
      </c>
      <c r="AG486" s="48">
        <v>0</v>
      </c>
      <c r="AH486" s="45" t="s">
        <v>759</v>
      </c>
    </row>
    <row r="487" spans="1:34" x14ac:dyDescent="0.25">
      <c r="A487" s="1">
        <v>483</v>
      </c>
      <c r="B487" s="32">
        <v>61083020</v>
      </c>
      <c r="C487" s="32" t="s">
        <v>580</v>
      </c>
      <c r="D487" s="32"/>
      <c r="E487" s="44">
        <v>50</v>
      </c>
      <c r="F487" s="44">
        <v>50</v>
      </c>
      <c r="G487" s="44">
        <v>100</v>
      </c>
      <c r="H487" s="44">
        <v>50</v>
      </c>
      <c r="I487" s="32"/>
      <c r="J487" s="48">
        <v>0</v>
      </c>
      <c r="K487" s="48">
        <v>1</v>
      </c>
      <c r="L487" s="48">
        <v>0</v>
      </c>
      <c r="M487" s="48">
        <v>0</v>
      </c>
      <c r="N487" s="48">
        <v>0</v>
      </c>
      <c r="O487" s="48">
        <v>0</v>
      </c>
      <c r="P487" s="48">
        <v>0</v>
      </c>
      <c r="Q487" s="48">
        <v>0</v>
      </c>
      <c r="R487" s="48">
        <v>0</v>
      </c>
      <c r="S487" s="48">
        <v>0</v>
      </c>
      <c r="T487" s="48">
        <v>0</v>
      </c>
      <c r="U487" s="48">
        <v>0</v>
      </c>
      <c r="V487" s="48">
        <v>0</v>
      </c>
      <c r="W487" s="48">
        <v>0</v>
      </c>
      <c r="X487" s="48">
        <v>0</v>
      </c>
      <c r="Y487" s="48">
        <v>0</v>
      </c>
      <c r="Z487" s="48">
        <v>0</v>
      </c>
      <c r="AA487" s="48">
        <v>0</v>
      </c>
      <c r="AB487" s="48">
        <v>0</v>
      </c>
      <c r="AC487" s="48">
        <v>0</v>
      </c>
      <c r="AD487" s="48">
        <v>0</v>
      </c>
      <c r="AE487" s="48">
        <v>0</v>
      </c>
      <c r="AF487" s="48">
        <v>0</v>
      </c>
      <c r="AG487" s="48">
        <v>0</v>
      </c>
      <c r="AH487" s="45" t="s">
        <v>759</v>
      </c>
    </row>
    <row r="488" spans="1:34" x14ac:dyDescent="0.25">
      <c r="A488" s="1">
        <v>484</v>
      </c>
      <c r="B488" s="37">
        <v>13584936</v>
      </c>
      <c r="C488" s="37" t="s">
        <v>581</v>
      </c>
      <c r="D488" s="37"/>
      <c r="E488" s="43">
        <v>56</v>
      </c>
      <c r="F488" s="43">
        <v>60</v>
      </c>
      <c r="G488" s="43">
        <v>35</v>
      </c>
      <c r="H488" s="43">
        <v>52</v>
      </c>
      <c r="I488" s="37"/>
      <c r="J488" s="48">
        <v>0.3</v>
      </c>
      <c r="K488" s="48">
        <v>0.25</v>
      </c>
      <c r="L488" s="48">
        <v>0.2</v>
      </c>
      <c r="M488" s="48">
        <v>0</v>
      </c>
      <c r="N488" s="48">
        <v>0</v>
      </c>
      <c r="O488" s="48">
        <v>0</v>
      </c>
      <c r="P488" s="48">
        <v>0</v>
      </c>
      <c r="Q488" s="48">
        <v>0</v>
      </c>
      <c r="R488" s="48">
        <v>0.1</v>
      </c>
      <c r="S488" s="48">
        <v>0</v>
      </c>
      <c r="T488" s="48">
        <v>0</v>
      </c>
      <c r="U488" s="48">
        <v>0</v>
      </c>
      <c r="V488" s="48">
        <v>0</v>
      </c>
      <c r="W488" s="48">
        <v>0</v>
      </c>
      <c r="X488" s="48">
        <v>0</v>
      </c>
      <c r="Y488" s="48">
        <v>0</v>
      </c>
      <c r="Z488" s="48">
        <v>0.15</v>
      </c>
      <c r="AA488" s="48">
        <v>0</v>
      </c>
      <c r="AB488" s="48">
        <v>0</v>
      </c>
      <c r="AC488" s="48">
        <v>0</v>
      </c>
      <c r="AD488" s="48">
        <v>0</v>
      </c>
      <c r="AE488" s="48">
        <v>0</v>
      </c>
      <c r="AF488" s="48">
        <v>0</v>
      </c>
      <c r="AG488" s="48">
        <v>0</v>
      </c>
      <c r="AH488" s="45" t="s">
        <v>759</v>
      </c>
    </row>
    <row r="489" spans="1:34" x14ac:dyDescent="0.25">
      <c r="A489" s="1">
        <v>485</v>
      </c>
      <c r="B489" s="32">
        <v>9143491</v>
      </c>
      <c r="C489" s="32" t="s">
        <v>582</v>
      </c>
      <c r="D489" s="32"/>
      <c r="E489" s="44">
        <v>50</v>
      </c>
      <c r="F489" s="44">
        <v>50</v>
      </c>
      <c r="G489" s="44">
        <v>50</v>
      </c>
      <c r="H489" s="44">
        <v>50</v>
      </c>
      <c r="I489" s="32"/>
      <c r="J489" s="48">
        <v>0</v>
      </c>
      <c r="K489" s="48">
        <v>0.4</v>
      </c>
      <c r="L489" s="48">
        <v>0.5</v>
      </c>
      <c r="M489" s="48">
        <v>0</v>
      </c>
      <c r="N489" s="48">
        <v>0</v>
      </c>
      <c r="O489" s="48">
        <v>0.1</v>
      </c>
      <c r="P489" s="48">
        <v>0</v>
      </c>
      <c r="Q489" s="48">
        <v>0</v>
      </c>
      <c r="R489" s="48">
        <v>0</v>
      </c>
      <c r="S489" s="48">
        <v>0</v>
      </c>
      <c r="T489" s="48">
        <v>0</v>
      </c>
      <c r="U489" s="48">
        <v>0</v>
      </c>
      <c r="V489" s="48">
        <v>0</v>
      </c>
      <c r="W489" s="48">
        <v>0</v>
      </c>
      <c r="X489" s="48">
        <v>0</v>
      </c>
      <c r="Y489" s="48">
        <v>0</v>
      </c>
      <c r="Z489" s="48">
        <v>0</v>
      </c>
      <c r="AA489" s="48">
        <v>0</v>
      </c>
      <c r="AB489" s="48">
        <v>0</v>
      </c>
      <c r="AC489" s="48">
        <v>0</v>
      </c>
      <c r="AD489" s="48">
        <v>0</v>
      </c>
      <c r="AE489" s="48">
        <v>0</v>
      </c>
      <c r="AF489" s="48">
        <v>0</v>
      </c>
      <c r="AG489" s="48">
        <v>0</v>
      </c>
      <c r="AH489" s="45" t="s">
        <v>759</v>
      </c>
    </row>
    <row r="490" spans="1:34" x14ac:dyDescent="0.25">
      <c r="A490" s="1">
        <v>486</v>
      </c>
      <c r="B490" s="37">
        <v>1854569</v>
      </c>
      <c r="C490" s="37" t="s">
        <v>583</v>
      </c>
      <c r="D490" s="37"/>
      <c r="E490" s="43">
        <v>50</v>
      </c>
      <c r="F490" s="43">
        <v>50</v>
      </c>
      <c r="G490" s="43">
        <v>50</v>
      </c>
      <c r="H490" s="43">
        <v>50</v>
      </c>
      <c r="I490" s="37"/>
      <c r="J490" s="48">
        <v>0</v>
      </c>
      <c r="K490" s="48">
        <v>0.19999999999999996</v>
      </c>
      <c r="L490" s="48">
        <v>0</v>
      </c>
      <c r="M490" s="48">
        <v>0</v>
      </c>
      <c r="N490" s="48">
        <v>0</v>
      </c>
      <c r="O490" s="48">
        <v>0</v>
      </c>
      <c r="P490" s="48">
        <v>0</v>
      </c>
      <c r="Q490" s="48">
        <v>0</v>
      </c>
      <c r="R490" s="48">
        <v>0</v>
      </c>
      <c r="S490" s="48">
        <v>0</v>
      </c>
      <c r="T490" s="48">
        <v>0</v>
      </c>
      <c r="U490" s="48">
        <v>0</v>
      </c>
      <c r="V490" s="48">
        <v>0</v>
      </c>
      <c r="W490" s="48">
        <v>0</v>
      </c>
      <c r="X490" s="48">
        <v>0</v>
      </c>
      <c r="Y490" s="48">
        <v>0</v>
      </c>
      <c r="Z490" s="48">
        <v>0</v>
      </c>
      <c r="AA490" s="48">
        <v>0</v>
      </c>
      <c r="AB490" s="48">
        <v>0</v>
      </c>
      <c r="AC490" s="48">
        <v>0</v>
      </c>
      <c r="AD490" s="48">
        <v>0.1</v>
      </c>
      <c r="AE490" s="48">
        <v>0.45</v>
      </c>
      <c r="AF490" s="48">
        <v>0.15</v>
      </c>
      <c r="AG490" s="48">
        <v>0.1</v>
      </c>
      <c r="AH490" s="45" t="s">
        <v>759</v>
      </c>
    </row>
    <row r="491" spans="1:34" x14ac:dyDescent="0.25">
      <c r="A491" s="1">
        <v>487</v>
      </c>
      <c r="B491" s="32">
        <v>45814252</v>
      </c>
      <c r="C491" s="32" t="s">
        <v>584</v>
      </c>
      <c r="D491" s="32"/>
      <c r="E491" s="44">
        <v>50</v>
      </c>
      <c r="F491" s="44">
        <v>50</v>
      </c>
      <c r="G491" s="44">
        <v>50</v>
      </c>
      <c r="H491" s="44">
        <v>50</v>
      </c>
      <c r="I491" s="32"/>
      <c r="J491" s="48">
        <v>0</v>
      </c>
      <c r="K491" s="48">
        <v>1</v>
      </c>
      <c r="L491" s="48">
        <v>0</v>
      </c>
      <c r="M491" s="48">
        <v>0</v>
      </c>
      <c r="N491" s="48">
        <v>0</v>
      </c>
      <c r="O491" s="48">
        <v>0</v>
      </c>
      <c r="P491" s="48">
        <v>0</v>
      </c>
      <c r="Q491" s="48">
        <v>0</v>
      </c>
      <c r="R491" s="48">
        <v>0</v>
      </c>
      <c r="S491" s="48">
        <v>0</v>
      </c>
      <c r="T491" s="48">
        <v>0</v>
      </c>
      <c r="U491" s="48">
        <v>0</v>
      </c>
      <c r="V491" s="48">
        <v>0</v>
      </c>
      <c r="W491" s="48">
        <v>0</v>
      </c>
      <c r="X491" s="48">
        <v>0</v>
      </c>
      <c r="Y491" s="48">
        <v>0</v>
      </c>
      <c r="Z491" s="48">
        <v>0</v>
      </c>
      <c r="AA491" s="48">
        <v>0</v>
      </c>
      <c r="AB491" s="48">
        <v>0</v>
      </c>
      <c r="AC491" s="48">
        <v>0</v>
      </c>
      <c r="AD491" s="48">
        <v>0</v>
      </c>
      <c r="AE491" s="48">
        <v>0</v>
      </c>
      <c r="AF491" s="48">
        <v>0</v>
      </c>
      <c r="AG491" s="48">
        <v>0</v>
      </c>
      <c r="AH491" s="45" t="s">
        <v>759</v>
      </c>
    </row>
    <row r="492" spans="1:34" x14ac:dyDescent="0.25">
      <c r="A492" s="1">
        <v>488</v>
      </c>
      <c r="B492" s="37">
        <v>27763242</v>
      </c>
      <c r="C492" s="37" t="s">
        <v>585</v>
      </c>
      <c r="D492" s="37"/>
      <c r="E492" s="43">
        <v>38</v>
      </c>
      <c r="F492" s="43">
        <v>52</v>
      </c>
      <c r="G492" s="43">
        <v>56</v>
      </c>
      <c r="H492" s="43">
        <v>50</v>
      </c>
      <c r="I492" s="37"/>
      <c r="J492" s="48">
        <v>0</v>
      </c>
      <c r="K492" s="48">
        <v>1</v>
      </c>
      <c r="L492" s="48">
        <v>0</v>
      </c>
      <c r="M492" s="48">
        <v>0</v>
      </c>
      <c r="N492" s="48">
        <v>0</v>
      </c>
      <c r="O492" s="48">
        <v>0</v>
      </c>
      <c r="P492" s="48">
        <v>0</v>
      </c>
      <c r="Q492" s="48">
        <v>0</v>
      </c>
      <c r="R492" s="48">
        <v>0</v>
      </c>
      <c r="S492" s="48">
        <v>0</v>
      </c>
      <c r="T492" s="48">
        <v>0</v>
      </c>
      <c r="U492" s="48">
        <v>0</v>
      </c>
      <c r="V492" s="48">
        <v>0</v>
      </c>
      <c r="W492" s="48">
        <v>0</v>
      </c>
      <c r="X492" s="48">
        <v>0</v>
      </c>
      <c r="Y492" s="48">
        <v>0</v>
      </c>
      <c r="Z492" s="48">
        <v>0</v>
      </c>
      <c r="AA492" s="48">
        <v>0</v>
      </c>
      <c r="AB492" s="48">
        <v>0</v>
      </c>
      <c r="AC492" s="48">
        <v>0</v>
      </c>
      <c r="AD492" s="48">
        <v>0</v>
      </c>
      <c r="AE492" s="48">
        <v>0</v>
      </c>
      <c r="AF492" s="48">
        <v>0</v>
      </c>
      <c r="AG492" s="48">
        <v>0</v>
      </c>
      <c r="AH492" s="45" t="s">
        <v>759</v>
      </c>
    </row>
    <row r="493" spans="1:34" x14ac:dyDescent="0.25">
      <c r="A493" s="1">
        <v>489</v>
      </c>
      <c r="B493" s="32">
        <v>68487231</v>
      </c>
      <c r="C493" s="32" t="s">
        <v>586</v>
      </c>
      <c r="D493" s="32"/>
      <c r="E493" s="44">
        <v>40</v>
      </c>
      <c r="F493" s="44">
        <v>40</v>
      </c>
      <c r="G493" s="44">
        <v>40</v>
      </c>
      <c r="H493" s="44">
        <v>40</v>
      </c>
      <c r="I493" s="32"/>
      <c r="J493" s="48">
        <v>0</v>
      </c>
      <c r="K493" s="48">
        <v>1</v>
      </c>
      <c r="L493" s="48">
        <v>0</v>
      </c>
      <c r="M493" s="48">
        <v>0</v>
      </c>
      <c r="N493" s="48">
        <v>0</v>
      </c>
      <c r="O493" s="48">
        <v>0</v>
      </c>
      <c r="P493" s="48">
        <v>0</v>
      </c>
      <c r="Q493" s="48">
        <v>0</v>
      </c>
      <c r="R493" s="48">
        <v>0</v>
      </c>
      <c r="S493" s="48">
        <v>0</v>
      </c>
      <c r="T493" s="48">
        <v>0</v>
      </c>
      <c r="U493" s="48">
        <v>0</v>
      </c>
      <c r="V493" s="48">
        <v>0</v>
      </c>
      <c r="W493" s="48">
        <v>0</v>
      </c>
      <c r="X493" s="48">
        <v>0</v>
      </c>
      <c r="Y493" s="48">
        <v>0</v>
      </c>
      <c r="Z493" s="48">
        <v>0</v>
      </c>
      <c r="AA493" s="48">
        <v>0</v>
      </c>
      <c r="AB493" s="48">
        <v>0</v>
      </c>
      <c r="AC493" s="48">
        <v>0</v>
      </c>
      <c r="AD493" s="48">
        <v>0</v>
      </c>
      <c r="AE493" s="48">
        <v>0</v>
      </c>
      <c r="AF493" s="48">
        <v>0</v>
      </c>
      <c r="AG493" s="48">
        <v>0</v>
      </c>
      <c r="AH493" s="45" t="s">
        <v>759</v>
      </c>
    </row>
    <row r="494" spans="1:34" x14ac:dyDescent="0.25">
      <c r="A494" s="1">
        <v>490</v>
      </c>
      <c r="B494" s="37">
        <v>7744692</v>
      </c>
      <c r="C494" s="37" t="s">
        <v>587</v>
      </c>
      <c r="D494" s="37"/>
      <c r="E494" s="43">
        <v>35</v>
      </c>
      <c r="F494" s="43">
        <v>40</v>
      </c>
      <c r="G494" s="43">
        <v>30</v>
      </c>
      <c r="H494" s="43">
        <v>45</v>
      </c>
      <c r="I494" s="37"/>
      <c r="J494" s="48">
        <v>0.5</v>
      </c>
      <c r="K494" s="48">
        <v>0.30000000000000004</v>
      </c>
      <c r="L494" s="48">
        <v>0</v>
      </c>
      <c r="M494" s="48">
        <v>0</v>
      </c>
      <c r="N494" s="48">
        <v>0</v>
      </c>
      <c r="O494" s="48">
        <v>0</v>
      </c>
      <c r="P494" s="48">
        <v>0</v>
      </c>
      <c r="Q494" s="48">
        <v>0</v>
      </c>
      <c r="R494" s="48">
        <v>0</v>
      </c>
      <c r="S494" s="48">
        <v>0</v>
      </c>
      <c r="T494" s="48">
        <v>0</v>
      </c>
      <c r="U494" s="48">
        <v>0</v>
      </c>
      <c r="V494" s="48">
        <v>0</v>
      </c>
      <c r="W494" s="48">
        <v>0</v>
      </c>
      <c r="X494" s="48">
        <v>0</v>
      </c>
      <c r="Y494" s="48">
        <v>0</v>
      </c>
      <c r="Z494" s="48">
        <v>0</v>
      </c>
      <c r="AA494" s="48">
        <v>0</v>
      </c>
      <c r="AB494" s="48">
        <v>0</v>
      </c>
      <c r="AC494" s="48">
        <v>0</v>
      </c>
      <c r="AD494" s="48">
        <v>0.2</v>
      </c>
      <c r="AE494" s="48">
        <v>0</v>
      </c>
      <c r="AF494" s="48">
        <v>0</v>
      </c>
      <c r="AG494" s="48">
        <v>0</v>
      </c>
      <c r="AH494" s="45" t="s">
        <v>759</v>
      </c>
    </row>
    <row r="495" spans="1:34" x14ac:dyDescent="0.25">
      <c r="A495" s="1">
        <v>491</v>
      </c>
      <c r="B495" s="32">
        <v>65491785</v>
      </c>
      <c r="C495" s="32" t="s">
        <v>588</v>
      </c>
      <c r="D495" s="32"/>
      <c r="E495" s="44">
        <v>50</v>
      </c>
      <c r="F495" s="44">
        <v>30</v>
      </c>
      <c r="G495" s="44">
        <v>25</v>
      </c>
      <c r="H495" s="44">
        <v>50</v>
      </c>
      <c r="I495" s="32"/>
      <c r="J495" s="48">
        <v>0</v>
      </c>
      <c r="K495" s="48">
        <v>0.30000000000000004</v>
      </c>
      <c r="L495" s="48">
        <v>0.2</v>
      </c>
      <c r="M495" s="48">
        <v>0</v>
      </c>
      <c r="N495" s="48">
        <v>0</v>
      </c>
      <c r="O495" s="48">
        <v>0</v>
      </c>
      <c r="P495" s="48">
        <v>0</v>
      </c>
      <c r="Q495" s="48">
        <v>0</v>
      </c>
      <c r="R495" s="48">
        <v>0</v>
      </c>
      <c r="S495" s="48">
        <v>0</v>
      </c>
      <c r="T495" s="48">
        <v>0</v>
      </c>
      <c r="U495" s="48">
        <v>0</v>
      </c>
      <c r="V495" s="48">
        <v>0</v>
      </c>
      <c r="W495" s="48">
        <v>0</v>
      </c>
      <c r="X495" s="48">
        <v>0</v>
      </c>
      <c r="Y495" s="48">
        <v>0</v>
      </c>
      <c r="Z495" s="48">
        <v>0</v>
      </c>
      <c r="AA495" s="48">
        <v>0</v>
      </c>
      <c r="AB495" s="48">
        <v>0</v>
      </c>
      <c r="AC495" s="48">
        <v>0</v>
      </c>
      <c r="AD495" s="48">
        <v>0.5</v>
      </c>
      <c r="AE495" s="48">
        <v>0</v>
      </c>
      <c r="AF495" s="48">
        <v>0</v>
      </c>
      <c r="AG495" s="48">
        <v>0</v>
      </c>
      <c r="AH495" s="45" t="s">
        <v>759</v>
      </c>
    </row>
    <row r="496" spans="1:34" x14ac:dyDescent="0.25">
      <c r="A496" s="1">
        <v>492</v>
      </c>
      <c r="B496" s="37">
        <v>3676765</v>
      </c>
      <c r="C496" s="37" t="s">
        <v>589</v>
      </c>
      <c r="D496" s="37" t="s">
        <v>590</v>
      </c>
      <c r="E496" s="43">
        <v>0</v>
      </c>
      <c r="F496" s="43">
        <v>0</v>
      </c>
      <c r="G496" s="43">
        <v>0</v>
      </c>
      <c r="H496" s="43">
        <v>90000</v>
      </c>
      <c r="I496" s="37"/>
      <c r="J496" s="48">
        <v>0.5</v>
      </c>
      <c r="K496" s="48">
        <v>0.5</v>
      </c>
      <c r="L496" s="48">
        <v>0</v>
      </c>
      <c r="M496" s="48">
        <v>0</v>
      </c>
      <c r="N496" s="48">
        <v>0</v>
      </c>
      <c r="O496" s="48">
        <v>0</v>
      </c>
      <c r="P496" s="48">
        <v>0</v>
      </c>
      <c r="Q496" s="48">
        <v>0</v>
      </c>
      <c r="R496" s="48">
        <v>0</v>
      </c>
      <c r="S496" s="48">
        <v>0</v>
      </c>
      <c r="T496" s="48">
        <v>0</v>
      </c>
      <c r="U496" s="48">
        <v>0</v>
      </c>
      <c r="V496" s="48">
        <v>0</v>
      </c>
      <c r="W496" s="48">
        <v>0</v>
      </c>
      <c r="X496" s="48">
        <v>0</v>
      </c>
      <c r="Y496" s="48">
        <v>0</v>
      </c>
      <c r="Z496" s="48">
        <v>0</v>
      </c>
      <c r="AA496" s="48">
        <v>0</v>
      </c>
      <c r="AB496" s="48">
        <v>0</v>
      </c>
      <c r="AC496" s="48">
        <v>0</v>
      </c>
      <c r="AD496" s="48">
        <v>0</v>
      </c>
      <c r="AE496" s="48">
        <v>0</v>
      </c>
      <c r="AF496" s="48">
        <v>0</v>
      </c>
      <c r="AG496" s="48">
        <v>0</v>
      </c>
      <c r="AH496" s="45" t="s">
        <v>758</v>
      </c>
    </row>
    <row r="497" spans="1:34" x14ac:dyDescent="0.25">
      <c r="A497" s="1">
        <v>493</v>
      </c>
      <c r="B497" s="32">
        <v>3843700</v>
      </c>
      <c r="C497" s="32" t="s">
        <v>591</v>
      </c>
      <c r="D497" s="32"/>
      <c r="E497" s="44">
        <v>0</v>
      </c>
      <c r="F497" s="44">
        <v>0</v>
      </c>
      <c r="G497" s="44">
        <v>0</v>
      </c>
      <c r="H497" s="44">
        <v>5000</v>
      </c>
      <c r="I497" s="32"/>
      <c r="J497" s="48">
        <v>0.1</v>
      </c>
      <c r="K497" s="48">
        <v>0.10000000000000009</v>
      </c>
      <c r="L497" s="48">
        <v>0.1</v>
      </c>
      <c r="M497" s="48">
        <v>0.3</v>
      </c>
      <c r="N497" s="48">
        <v>0</v>
      </c>
      <c r="O497" s="48">
        <v>0</v>
      </c>
      <c r="P497" s="48">
        <v>0</v>
      </c>
      <c r="Q497" s="48">
        <v>0.3</v>
      </c>
      <c r="R497" s="48">
        <v>0</v>
      </c>
      <c r="S497" s="48">
        <v>0</v>
      </c>
      <c r="T497" s="48">
        <v>0</v>
      </c>
      <c r="U497" s="48">
        <v>0</v>
      </c>
      <c r="V497" s="48">
        <v>0</v>
      </c>
      <c r="W497" s="48">
        <v>0</v>
      </c>
      <c r="X497" s="48">
        <v>0.1</v>
      </c>
      <c r="Y497" s="48">
        <v>0</v>
      </c>
      <c r="Z497" s="48">
        <v>0</v>
      </c>
      <c r="AA497" s="48">
        <v>0</v>
      </c>
      <c r="AB497" s="48">
        <v>0</v>
      </c>
      <c r="AC497" s="48">
        <v>0</v>
      </c>
      <c r="AD497" s="48">
        <v>0</v>
      </c>
      <c r="AE497" s="48">
        <v>0</v>
      </c>
      <c r="AF497" s="48">
        <v>0</v>
      </c>
      <c r="AG497" s="48">
        <v>0</v>
      </c>
      <c r="AH497" s="45" t="s">
        <v>761</v>
      </c>
    </row>
    <row r="498" spans="1:34" x14ac:dyDescent="0.25">
      <c r="A498" s="1">
        <v>494</v>
      </c>
      <c r="B498" s="37">
        <v>4977459</v>
      </c>
      <c r="C498" s="37" t="s">
        <v>592</v>
      </c>
      <c r="D498" s="37"/>
      <c r="E498" s="43">
        <v>0</v>
      </c>
      <c r="F498" s="43">
        <v>0</v>
      </c>
      <c r="G498" s="43">
        <v>0</v>
      </c>
      <c r="H498" s="43">
        <v>1000</v>
      </c>
      <c r="I498" s="37"/>
      <c r="J498" s="48">
        <v>0</v>
      </c>
      <c r="K498" s="48">
        <v>0.8</v>
      </c>
      <c r="L498" s="48">
        <v>0</v>
      </c>
      <c r="M498" s="48">
        <v>0</v>
      </c>
      <c r="N498" s="48">
        <v>0</v>
      </c>
      <c r="O498" s="48">
        <v>0.1</v>
      </c>
      <c r="P498" s="48">
        <v>0</v>
      </c>
      <c r="Q498" s="48">
        <v>0</v>
      </c>
      <c r="R498" s="48">
        <v>0</v>
      </c>
      <c r="S498" s="48">
        <v>0.1</v>
      </c>
      <c r="T498" s="48">
        <v>0</v>
      </c>
      <c r="U498" s="48">
        <v>0</v>
      </c>
      <c r="V498" s="48">
        <v>0</v>
      </c>
      <c r="W498" s="48">
        <v>0</v>
      </c>
      <c r="X498" s="48">
        <v>0</v>
      </c>
      <c r="Y498" s="48">
        <v>0</v>
      </c>
      <c r="Z498" s="48">
        <v>0</v>
      </c>
      <c r="AA498" s="48">
        <v>0</v>
      </c>
      <c r="AB498" s="48">
        <v>0</v>
      </c>
      <c r="AC498" s="48">
        <v>0</v>
      </c>
      <c r="AD498" s="48">
        <v>0</v>
      </c>
      <c r="AE498" s="48">
        <v>0</v>
      </c>
      <c r="AF498" s="48">
        <v>0</v>
      </c>
      <c r="AG498" s="48">
        <v>0</v>
      </c>
      <c r="AH498" s="45" t="s">
        <v>759</v>
      </c>
    </row>
    <row r="499" spans="1:34" x14ac:dyDescent="0.25">
      <c r="A499" s="1">
        <v>495</v>
      </c>
      <c r="B499" s="32">
        <v>9279652</v>
      </c>
      <c r="C499" s="32" t="s">
        <v>593</v>
      </c>
      <c r="D499" s="32"/>
      <c r="E499" s="44">
        <v>0</v>
      </c>
      <c r="F499" s="44">
        <v>0</v>
      </c>
      <c r="G499" s="44">
        <v>0</v>
      </c>
      <c r="H499" s="44">
        <v>2400</v>
      </c>
      <c r="I499" s="32"/>
      <c r="J499" s="48">
        <v>0.45</v>
      </c>
      <c r="K499" s="48">
        <v>0.20000000000000007</v>
      </c>
      <c r="L499" s="48">
        <v>0</v>
      </c>
      <c r="M499" s="48">
        <v>0.1</v>
      </c>
      <c r="N499" s="48">
        <v>0.05</v>
      </c>
      <c r="O499" s="48">
        <v>0</v>
      </c>
      <c r="P499" s="48">
        <v>0</v>
      </c>
      <c r="Q499" s="48">
        <v>0</v>
      </c>
      <c r="R499" s="48">
        <v>0.2</v>
      </c>
      <c r="S499" s="48">
        <v>0</v>
      </c>
      <c r="T499" s="48">
        <v>0</v>
      </c>
      <c r="U499" s="48">
        <v>0</v>
      </c>
      <c r="V499" s="48">
        <v>0</v>
      </c>
      <c r="W499" s="48">
        <v>0</v>
      </c>
      <c r="X499" s="48">
        <v>0</v>
      </c>
      <c r="Y499" s="48">
        <v>0</v>
      </c>
      <c r="Z499" s="48">
        <v>0</v>
      </c>
      <c r="AA499" s="48">
        <v>0</v>
      </c>
      <c r="AB499" s="48">
        <v>0</v>
      </c>
      <c r="AC499" s="48">
        <v>0</v>
      </c>
      <c r="AD499" s="48">
        <v>0</v>
      </c>
      <c r="AE499" s="48">
        <v>0</v>
      </c>
      <c r="AF499" s="48">
        <v>0</v>
      </c>
      <c r="AG499" s="48">
        <v>0</v>
      </c>
      <c r="AH499" s="45" t="s">
        <v>759</v>
      </c>
    </row>
    <row r="500" spans="1:34" x14ac:dyDescent="0.25">
      <c r="A500" s="1">
        <v>496</v>
      </c>
      <c r="B500" s="37">
        <v>11282843</v>
      </c>
      <c r="C500" s="37" t="s">
        <v>594</v>
      </c>
      <c r="D500" s="37"/>
      <c r="E500" s="43">
        <v>0</v>
      </c>
      <c r="F500" s="43">
        <v>0</v>
      </c>
      <c r="G500" s="43">
        <v>0</v>
      </c>
      <c r="H500" s="43">
        <v>0</v>
      </c>
      <c r="I500" s="37"/>
      <c r="J500" s="48">
        <v>0</v>
      </c>
      <c r="K500" s="48">
        <v>1</v>
      </c>
      <c r="L500" s="48">
        <v>0</v>
      </c>
      <c r="M500" s="48">
        <v>0</v>
      </c>
      <c r="N500" s="48">
        <v>0</v>
      </c>
      <c r="O500" s="48">
        <v>0</v>
      </c>
      <c r="P500" s="48">
        <v>0</v>
      </c>
      <c r="Q500" s="48">
        <v>0</v>
      </c>
      <c r="R500" s="48">
        <v>0</v>
      </c>
      <c r="S500" s="48">
        <v>0</v>
      </c>
      <c r="T500" s="48">
        <v>0</v>
      </c>
      <c r="U500" s="48">
        <v>0</v>
      </c>
      <c r="V500" s="48">
        <v>0</v>
      </c>
      <c r="W500" s="48">
        <v>0</v>
      </c>
      <c r="X500" s="48">
        <v>0</v>
      </c>
      <c r="Y500" s="48">
        <v>0</v>
      </c>
      <c r="Z500" s="48">
        <v>0</v>
      </c>
      <c r="AA500" s="48">
        <v>0</v>
      </c>
      <c r="AB500" s="48">
        <v>0</v>
      </c>
      <c r="AC500" s="48">
        <v>0</v>
      </c>
      <c r="AD500" s="48">
        <v>0</v>
      </c>
      <c r="AE500" s="48">
        <v>0</v>
      </c>
      <c r="AF500" s="48">
        <v>0</v>
      </c>
      <c r="AG500" s="48">
        <v>0</v>
      </c>
      <c r="AH500" s="45" t="s">
        <v>759</v>
      </c>
    </row>
    <row r="501" spans="1:34" x14ac:dyDescent="0.25">
      <c r="A501" s="1">
        <v>497</v>
      </c>
      <c r="B501" s="32">
        <v>12734063</v>
      </c>
      <c r="C501" s="32" t="s">
        <v>595</v>
      </c>
      <c r="D501" s="32"/>
      <c r="E501" s="44">
        <v>0</v>
      </c>
      <c r="F501" s="44">
        <v>0</v>
      </c>
      <c r="G501" s="44">
        <v>0</v>
      </c>
      <c r="H501" s="44">
        <v>0</v>
      </c>
      <c r="I501" s="32"/>
      <c r="J501" s="48">
        <v>0</v>
      </c>
      <c r="K501" s="48">
        <v>1</v>
      </c>
      <c r="L501" s="48">
        <v>0</v>
      </c>
      <c r="M501" s="48">
        <v>0</v>
      </c>
      <c r="N501" s="48">
        <v>0</v>
      </c>
      <c r="O501" s="48">
        <v>0</v>
      </c>
      <c r="P501" s="48">
        <v>0</v>
      </c>
      <c r="Q501" s="48">
        <v>0</v>
      </c>
      <c r="R501" s="48">
        <v>0</v>
      </c>
      <c r="S501" s="48">
        <v>0</v>
      </c>
      <c r="T501" s="48">
        <v>0</v>
      </c>
      <c r="U501" s="48">
        <v>0</v>
      </c>
      <c r="V501" s="48">
        <v>0</v>
      </c>
      <c r="W501" s="48">
        <v>0</v>
      </c>
      <c r="X501" s="48">
        <v>0</v>
      </c>
      <c r="Y501" s="48">
        <v>0</v>
      </c>
      <c r="Z501" s="48">
        <v>0</v>
      </c>
      <c r="AA501" s="48">
        <v>0</v>
      </c>
      <c r="AB501" s="48">
        <v>0</v>
      </c>
      <c r="AC501" s="48">
        <v>0</v>
      </c>
      <c r="AD501" s="48">
        <v>0</v>
      </c>
      <c r="AE501" s="48">
        <v>0</v>
      </c>
      <c r="AF501" s="48">
        <v>0</v>
      </c>
      <c r="AG501" s="48">
        <v>0</v>
      </c>
      <c r="AH501" s="45" t="s">
        <v>759</v>
      </c>
    </row>
    <row r="502" spans="1:34" x14ac:dyDescent="0.25">
      <c r="A502" s="1">
        <v>498</v>
      </c>
      <c r="B502" s="37">
        <v>15265650</v>
      </c>
      <c r="C502" s="37" t="s">
        <v>596</v>
      </c>
      <c r="D502" s="37"/>
      <c r="E502" s="43">
        <v>0</v>
      </c>
      <c r="F502" s="43">
        <v>0</v>
      </c>
      <c r="G502" s="43">
        <v>0</v>
      </c>
      <c r="H502" s="43">
        <v>0</v>
      </c>
      <c r="I502" s="37"/>
      <c r="J502" s="48">
        <v>0</v>
      </c>
      <c r="K502" s="48">
        <v>1</v>
      </c>
      <c r="L502" s="48">
        <v>0</v>
      </c>
      <c r="M502" s="48">
        <v>0</v>
      </c>
      <c r="N502" s="48">
        <v>0</v>
      </c>
      <c r="O502" s="48">
        <v>0</v>
      </c>
      <c r="P502" s="48">
        <v>0</v>
      </c>
      <c r="Q502" s="48">
        <v>0</v>
      </c>
      <c r="R502" s="48">
        <v>0</v>
      </c>
      <c r="S502" s="48">
        <v>0</v>
      </c>
      <c r="T502" s="48">
        <v>0</v>
      </c>
      <c r="U502" s="48">
        <v>0</v>
      </c>
      <c r="V502" s="48">
        <v>0</v>
      </c>
      <c r="W502" s="48">
        <v>0</v>
      </c>
      <c r="X502" s="48">
        <v>0</v>
      </c>
      <c r="Y502" s="48">
        <v>0</v>
      </c>
      <c r="Z502" s="48">
        <v>0</v>
      </c>
      <c r="AA502" s="48">
        <v>0</v>
      </c>
      <c r="AB502" s="48">
        <v>0</v>
      </c>
      <c r="AC502" s="48">
        <v>0</v>
      </c>
      <c r="AD502" s="48">
        <v>0</v>
      </c>
      <c r="AE502" s="48">
        <v>0</v>
      </c>
      <c r="AF502" s="48">
        <v>0</v>
      </c>
      <c r="AG502" s="48">
        <v>0</v>
      </c>
      <c r="AH502" s="45" t="s">
        <v>759</v>
      </c>
    </row>
    <row r="503" spans="1:34" x14ac:dyDescent="0.25">
      <c r="A503" s="1">
        <v>499</v>
      </c>
      <c r="B503" s="32">
        <v>17311624</v>
      </c>
      <c r="C503" s="32" t="s">
        <v>597</v>
      </c>
      <c r="D503" s="32"/>
      <c r="E503" s="44">
        <v>0</v>
      </c>
      <c r="F503" s="44">
        <v>0</v>
      </c>
      <c r="G503" s="44">
        <v>0</v>
      </c>
      <c r="H503" s="44">
        <v>6000</v>
      </c>
      <c r="I503" s="32"/>
      <c r="J503" s="48">
        <v>0</v>
      </c>
      <c r="K503" s="48">
        <v>1</v>
      </c>
      <c r="L503" s="48">
        <v>0</v>
      </c>
      <c r="M503" s="48">
        <v>0</v>
      </c>
      <c r="N503" s="48">
        <v>0</v>
      </c>
      <c r="O503" s="48">
        <v>0</v>
      </c>
      <c r="P503" s="48">
        <v>0</v>
      </c>
      <c r="Q503" s="48">
        <v>0</v>
      </c>
      <c r="R503" s="48">
        <v>0</v>
      </c>
      <c r="S503" s="48">
        <v>0</v>
      </c>
      <c r="T503" s="48">
        <v>0</v>
      </c>
      <c r="U503" s="48">
        <v>0</v>
      </c>
      <c r="V503" s="48">
        <v>0</v>
      </c>
      <c r="W503" s="48">
        <v>0</v>
      </c>
      <c r="X503" s="48">
        <v>0</v>
      </c>
      <c r="Y503" s="48">
        <v>0</v>
      </c>
      <c r="Z503" s="48">
        <v>0</v>
      </c>
      <c r="AA503" s="48">
        <v>0</v>
      </c>
      <c r="AB503" s="48">
        <v>0</v>
      </c>
      <c r="AC503" s="48">
        <v>0</v>
      </c>
      <c r="AD503" s="48">
        <v>0</v>
      </c>
      <c r="AE503" s="48">
        <v>0</v>
      </c>
      <c r="AF503" s="48">
        <v>0</v>
      </c>
      <c r="AG503" s="48">
        <v>0</v>
      </c>
      <c r="AH503" s="45" t="s">
        <v>759</v>
      </c>
    </row>
    <row r="504" spans="1:34" x14ac:dyDescent="0.25">
      <c r="A504" s="1">
        <v>500</v>
      </c>
      <c r="B504" s="37">
        <v>24114557</v>
      </c>
      <c r="C504" s="37" t="s">
        <v>598</v>
      </c>
      <c r="D504" s="37" t="s">
        <v>599</v>
      </c>
      <c r="E504" s="43">
        <v>0</v>
      </c>
      <c r="F504" s="43">
        <v>0</v>
      </c>
      <c r="G504" s="43">
        <v>0</v>
      </c>
      <c r="H504" s="43">
        <v>200</v>
      </c>
      <c r="I504" s="37"/>
      <c r="J504" s="48">
        <v>0</v>
      </c>
      <c r="K504" s="48">
        <v>1</v>
      </c>
      <c r="L504" s="48">
        <v>0</v>
      </c>
      <c r="M504" s="48">
        <v>0</v>
      </c>
      <c r="N504" s="48">
        <v>0</v>
      </c>
      <c r="O504" s="48">
        <v>0</v>
      </c>
      <c r="P504" s="48">
        <v>0</v>
      </c>
      <c r="Q504" s="48">
        <v>0</v>
      </c>
      <c r="R504" s="48">
        <v>0</v>
      </c>
      <c r="S504" s="48">
        <v>0</v>
      </c>
      <c r="T504" s="48">
        <v>0</v>
      </c>
      <c r="U504" s="48">
        <v>0</v>
      </c>
      <c r="V504" s="48">
        <v>0</v>
      </c>
      <c r="W504" s="48">
        <v>0</v>
      </c>
      <c r="X504" s="48">
        <v>0</v>
      </c>
      <c r="Y504" s="48">
        <v>0</v>
      </c>
      <c r="Z504" s="48">
        <v>0</v>
      </c>
      <c r="AA504" s="48">
        <v>0</v>
      </c>
      <c r="AB504" s="48">
        <v>0</v>
      </c>
      <c r="AC504" s="48">
        <v>0</v>
      </c>
      <c r="AD504" s="48">
        <v>0</v>
      </c>
      <c r="AE504" s="48">
        <v>0</v>
      </c>
      <c r="AF504" s="48">
        <v>0</v>
      </c>
      <c r="AG504" s="48">
        <v>0</v>
      </c>
      <c r="AH504" s="45" t="s">
        <v>759</v>
      </c>
    </row>
    <row r="505" spans="1:34" x14ac:dyDescent="0.25">
      <c r="A505" s="1">
        <v>501</v>
      </c>
      <c r="B505" s="32">
        <v>25156705</v>
      </c>
      <c r="C505" s="32" t="s">
        <v>600</v>
      </c>
      <c r="D505" s="32"/>
      <c r="E505" s="44">
        <v>0</v>
      </c>
      <c r="F505" s="44">
        <v>0</v>
      </c>
      <c r="G505" s="44">
        <v>0</v>
      </c>
      <c r="H505" s="44">
        <v>0</v>
      </c>
      <c r="I505" s="32"/>
      <c r="J505" s="48">
        <v>0</v>
      </c>
      <c r="K505" s="48">
        <v>1</v>
      </c>
      <c r="L505" s="48">
        <v>0</v>
      </c>
      <c r="M505" s="48">
        <v>0</v>
      </c>
      <c r="N505" s="48">
        <v>0</v>
      </c>
      <c r="O505" s="48">
        <v>0</v>
      </c>
      <c r="P505" s="48">
        <v>0</v>
      </c>
      <c r="Q505" s="48">
        <v>0</v>
      </c>
      <c r="R505" s="48">
        <v>0</v>
      </c>
      <c r="S505" s="48">
        <v>0</v>
      </c>
      <c r="T505" s="48">
        <v>0</v>
      </c>
      <c r="U505" s="48">
        <v>0</v>
      </c>
      <c r="V505" s="48">
        <v>0</v>
      </c>
      <c r="W505" s="48">
        <v>0</v>
      </c>
      <c r="X505" s="48">
        <v>0</v>
      </c>
      <c r="Y505" s="48">
        <v>0</v>
      </c>
      <c r="Z505" s="48">
        <v>0</v>
      </c>
      <c r="AA505" s="48">
        <v>0</v>
      </c>
      <c r="AB505" s="48">
        <v>0</v>
      </c>
      <c r="AC505" s="48">
        <v>0</v>
      </c>
      <c r="AD505" s="48">
        <v>0</v>
      </c>
      <c r="AE505" s="48">
        <v>0</v>
      </c>
      <c r="AF505" s="48">
        <v>0</v>
      </c>
      <c r="AG505" s="48">
        <v>0</v>
      </c>
      <c r="AH505" s="45" t="s">
        <v>759</v>
      </c>
    </row>
    <row r="506" spans="1:34" x14ac:dyDescent="0.25">
      <c r="A506" s="1">
        <v>502</v>
      </c>
      <c r="B506" s="37">
        <v>25260171</v>
      </c>
      <c r="C506" s="37" t="s">
        <v>601</v>
      </c>
      <c r="D506" s="37"/>
      <c r="E506" s="43">
        <v>0</v>
      </c>
      <c r="F506" s="43">
        <v>0</v>
      </c>
      <c r="G506" s="43">
        <v>0</v>
      </c>
      <c r="H506" s="43">
        <v>0</v>
      </c>
      <c r="I506" s="37"/>
      <c r="J506" s="48">
        <v>0</v>
      </c>
      <c r="K506" s="48">
        <v>1</v>
      </c>
      <c r="L506" s="48">
        <v>0</v>
      </c>
      <c r="M506" s="48">
        <v>0</v>
      </c>
      <c r="N506" s="48">
        <v>0</v>
      </c>
      <c r="O506" s="48">
        <v>0</v>
      </c>
      <c r="P506" s="48">
        <v>0</v>
      </c>
      <c r="Q506" s="48">
        <v>0</v>
      </c>
      <c r="R506" s="48">
        <v>0</v>
      </c>
      <c r="S506" s="48">
        <v>0</v>
      </c>
      <c r="T506" s="48">
        <v>0</v>
      </c>
      <c r="U506" s="48">
        <v>0</v>
      </c>
      <c r="V506" s="48">
        <v>0</v>
      </c>
      <c r="W506" s="48">
        <v>0</v>
      </c>
      <c r="X506" s="48">
        <v>0</v>
      </c>
      <c r="Y506" s="48">
        <v>0</v>
      </c>
      <c r="Z506" s="48">
        <v>0</v>
      </c>
      <c r="AA506" s="48">
        <v>0</v>
      </c>
      <c r="AB506" s="48">
        <v>0</v>
      </c>
      <c r="AC506" s="48">
        <v>0</v>
      </c>
      <c r="AD506" s="48">
        <v>0</v>
      </c>
      <c r="AE506" s="48">
        <v>0</v>
      </c>
      <c r="AF506" s="48">
        <v>0</v>
      </c>
      <c r="AG506" s="48">
        <v>0</v>
      </c>
      <c r="AH506" s="45" t="s">
        <v>759</v>
      </c>
    </row>
    <row r="507" spans="1:34" x14ac:dyDescent="0.25">
      <c r="A507" s="1">
        <v>503</v>
      </c>
      <c r="B507" s="32">
        <v>25425447</v>
      </c>
      <c r="C507" s="32" t="s">
        <v>602</v>
      </c>
      <c r="D507" s="32"/>
      <c r="E507" s="44">
        <v>0</v>
      </c>
      <c r="F507" s="44">
        <v>0</v>
      </c>
      <c r="G507" s="44">
        <v>0</v>
      </c>
      <c r="H507" s="44">
        <v>200</v>
      </c>
      <c r="I507" s="32"/>
      <c r="J507" s="48">
        <v>0.75</v>
      </c>
      <c r="K507" s="48">
        <v>0</v>
      </c>
      <c r="L507" s="48">
        <v>0</v>
      </c>
      <c r="M507" s="48">
        <v>0</v>
      </c>
      <c r="N507" s="48">
        <v>0</v>
      </c>
      <c r="O507" s="48">
        <v>0</v>
      </c>
      <c r="P507" s="48">
        <v>0</v>
      </c>
      <c r="Q507" s="48">
        <v>0</v>
      </c>
      <c r="R507" s="48">
        <v>0.25</v>
      </c>
      <c r="S507" s="48">
        <v>0</v>
      </c>
      <c r="T507" s="48">
        <v>0</v>
      </c>
      <c r="U507" s="48">
        <v>0</v>
      </c>
      <c r="V507" s="48">
        <v>0</v>
      </c>
      <c r="W507" s="48">
        <v>0</v>
      </c>
      <c r="X507" s="48">
        <v>0</v>
      </c>
      <c r="Y507" s="48">
        <v>0</v>
      </c>
      <c r="Z507" s="48">
        <v>0</v>
      </c>
      <c r="AA507" s="48">
        <v>0</v>
      </c>
      <c r="AB507" s="48">
        <v>0</v>
      </c>
      <c r="AC507" s="48">
        <v>0</v>
      </c>
      <c r="AD507" s="48">
        <v>0</v>
      </c>
      <c r="AE507" s="48">
        <v>0</v>
      </c>
      <c r="AF507" s="48">
        <v>0</v>
      </c>
      <c r="AG507" s="48">
        <v>0</v>
      </c>
      <c r="AH507" s="45" t="s">
        <v>759</v>
      </c>
    </row>
    <row r="508" spans="1:34" x14ac:dyDescent="0.25">
      <c r="A508" s="1">
        <v>504</v>
      </c>
      <c r="B508" s="37">
        <v>25838539</v>
      </c>
      <c r="C508" s="37" t="s">
        <v>603</v>
      </c>
      <c r="D508" s="37"/>
      <c r="E508" s="43">
        <v>0</v>
      </c>
      <c r="F508" s="43">
        <v>0</v>
      </c>
      <c r="G508" s="43">
        <v>0</v>
      </c>
      <c r="H508" s="43">
        <v>0</v>
      </c>
      <c r="I508" s="37"/>
      <c r="J508" s="48">
        <v>0</v>
      </c>
      <c r="K508" s="48">
        <v>1</v>
      </c>
      <c r="L508" s="48">
        <v>0</v>
      </c>
      <c r="M508" s="48">
        <v>0</v>
      </c>
      <c r="N508" s="48">
        <v>0</v>
      </c>
      <c r="O508" s="48">
        <v>0</v>
      </c>
      <c r="P508" s="48">
        <v>0</v>
      </c>
      <c r="Q508" s="48">
        <v>0</v>
      </c>
      <c r="R508" s="48">
        <v>0</v>
      </c>
      <c r="S508" s="48">
        <v>0</v>
      </c>
      <c r="T508" s="48">
        <v>0</v>
      </c>
      <c r="U508" s="48">
        <v>0</v>
      </c>
      <c r="V508" s="48">
        <v>0</v>
      </c>
      <c r="W508" s="48">
        <v>0</v>
      </c>
      <c r="X508" s="48">
        <v>0</v>
      </c>
      <c r="Y508" s="48">
        <v>0</v>
      </c>
      <c r="Z508" s="48">
        <v>0</v>
      </c>
      <c r="AA508" s="48">
        <v>0</v>
      </c>
      <c r="AB508" s="48">
        <v>0</v>
      </c>
      <c r="AC508" s="48">
        <v>0</v>
      </c>
      <c r="AD508" s="48">
        <v>0</v>
      </c>
      <c r="AE508" s="48">
        <v>0</v>
      </c>
      <c r="AF508" s="48">
        <v>0</v>
      </c>
      <c r="AG508" s="48">
        <v>0</v>
      </c>
      <c r="AH508" s="45" t="s">
        <v>759</v>
      </c>
    </row>
    <row r="509" spans="1:34" x14ac:dyDescent="0.25">
      <c r="A509" s="1">
        <v>505</v>
      </c>
      <c r="B509" s="32">
        <v>26978580</v>
      </c>
      <c r="C509" s="32" t="s">
        <v>604</v>
      </c>
      <c r="D509" s="32"/>
      <c r="E509" s="44">
        <v>0</v>
      </c>
      <c r="F509" s="44">
        <v>0</v>
      </c>
      <c r="G509" s="44">
        <v>0</v>
      </c>
      <c r="H509" s="44">
        <v>0</v>
      </c>
      <c r="I509" s="32"/>
      <c r="J509" s="48">
        <v>0</v>
      </c>
      <c r="K509" s="48">
        <v>1</v>
      </c>
      <c r="L509" s="48">
        <v>0</v>
      </c>
      <c r="M509" s="48">
        <v>0</v>
      </c>
      <c r="N509" s="48">
        <v>0</v>
      </c>
      <c r="O509" s="48">
        <v>0</v>
      </c>
      <c r="P509" s="48">
        <v>0</v>
      </c>
      <c r="Q509" s="48">
        <v>0</v>
      </c>
      <c r="R509" s="48">
        <v>0</v>
      </c>
      <c r="S509" s="48">
        <v>0</v>
      </c>
      <c r="T509" s="48">
        <v>0</v>
      </c>
      <c r="U509" s="48">
        <v>0</v>
      </c>
      <c r="V509" s="48">
        <v>0</v>
      </c>
      <c r="W509" s="48">
        <v>0</v>
      </c>
      <c r="X509" s="48">
        <v>0</v>
      </c>
      <c r="Y509" s="48">
        <v>0</v>
      </c>
      <c r="Z509" s="48">
        <v>0</v>
      </c>
      <c r="AA509" s="48">
        <v>0</v>
      </c>
      <c r="AB509" s="48">
        <v>0</v>
      </c>
      <c r="AC509" s="48">
        <v>0</v>
      </c>
      <c r="AD509" s="48">
        <v>0</v>
      </c>
      <c r="AE509" s="48">
        <v>0</v>
      </c>
      <c r="AF509" s="48">
        <v>0</v>
      </c>
      <c r="AG509" s="48">
        <v>0</v>
      </c>
      <c r="AH509" s="45" t="s">
        <v>759</v>
      </c>
    </row>
    <row r="510" spans="1:34" x14ac:dyDescent="0.25">
      <c r="A510" s="1">
        <v>506</v>
      </c>
      <c r="B510" s="37">
        <v>28005082</v>
      </c>
      <c r="C510" s="37" t="s">
        <v>605</v>
      </c>
      <c r="D510" s="37"/>
      <c r="E510" s="43">
        <v>0</v>
      </c>
      <c r="F510" s="43">
        <v>0</v>
      </c>
      <c r="G510" s="43">
        <v>0</v>
      </c>
      <c r="H510" s="43">
        <v>0</v>
      </c>
      <c r="I510" s="37"/>
      <c r="J510" s="48">
        <v>0</v>
      </c>
      <c r="K510" s="48">
        <v>1</v>
      </c>
      <c r="L510" s="48">
        <v>0</v>
      </c>
      <c r="M510" s="48">
        <v>0</v>
      </c>
      <c r="N510" s="48">
        <v>0</v>
      </c>
      <c r="O510" s="48">
        <v>0</v>
      </c>
      <c r="P510" s="48">
        <v>0</v>
      </c>
      <c r="Q510" s="48">
        <v>0</v>
      </c>
      <c r="R510" s="48">
        <v>0</v>
      </c>
      <c r="S510" s="48">
        <v>0</v>
      </c>
      <c r="T510" s="48">
        <v>0</v>
      </c>
      <c r="U510" s="48">
        <v>0</v>
      </c>
      <c r="V510" s="48">
        <v>0</v>
      </c>
      <c r="W510" s="48">
        <v>0</v>
      </c>
      <c r="X510" s="48">
        <v>0</v>
      </c>
      <c r="Y510" s="48">
        <v>0</v>
      </c>
      <c r="Z510" s="48">
        <v>0</v>
      </c>
      <c r="AA510" s="48">
        <v>0</v>
      </c>
      <c r="AB510" s="48">
        <v>0</v>
      </c>
      <c r="AC510" s="48">
        <v>0</v>
      </c>
      <c r="AD510" s="48">
        <v>0</v>
      </c>
      <c r="AE510" s="48">
        <v>0</v>
      </c>
      <c r="AF510" s="48">
        <v>0</v>
      </c>
      <c r="AG510" s="48">
        <v>0</v>
      </c>
      <c r="AH510" s="45" t="s">
        <v>759</v>
      </c>
    </row>
    <row r="511" spans="1:34" x14ac:dyDescent="0.25">
      <c r="A511" s="1">
        <v>507</v>
      </c>
      <c r="B511" s="32">
        <v>29321344</v>
      </c>
      <c r="C511" s="32" t="s">
        <v>606</v>
      </c>
      <c r="D511" s="32"/>
      <c r="E511" s="44">
        <v>0</v>
      </c>
      <c r="F511" s="44">
        <v>0</v>
      </c>
      <c r="G511" s="44">
        <v>0</v>
      </c>
      <c r="H511" s="44">
        <v>0</v>
      </c>
      <c r="I511" s="32"/>
      <c r="J511" s="48">
        <v>0</v>
      </c>
      <c r="K511" s="48">
        <v>1</v>
      </c>
      <c r="L511" s="48">
        <v>0</v>
      </c>
      <c r="M511" s="48">
        <v>0</v>
      </c>
      <c r="N511" s="48">
        <v>0</v>
      </c>
      <c r="O511" s="48">
        <v>0</v>
      </c>
      <c r="P511" s="48">
        <v>0</v>
      </c>
      <c r="Q511" s="48">
        <v>0</v>
      </c>
      <c r="R511" s="48">
        <v>0</v>
      </c>
      <c r="S511" s="48">
        <v>0</v>
      </c>
      <c r="T511" s="48">
        <v>0</v>
      </c>
      <c r="U511" s="48">
        <v>0</v>
      </c>
      <c r="V511" s="48">
        <v>0</v>
      </c>
      <c r="W511" s="48">
        <v>0</v>
      </c>
      <c r="X511" s="48">
        <v>0</v>
      </c>
      <c r="Y511" s="48">
        <v>0</v>
      </c>
      <c r="Z511" s="48">
        <v>0</v>
      </c>
      <c r="AA511" s="48">
        <v>0</v>
      </c>
      <c r="AB511" s="48">
        <v>0</v>
      </c>
      <c r="AC511" s="48">
        <v>0</v>
      </c>
      <c r="AD511" s="48">
        <v>0</v>
      </c>
      <c r="AE511" s="48">
        <v>0</v>
      </c>
      <c r="AF511" s="48">
        <v>0</v>
      </c>
      <c r="AG511" s="48">
        <v>0</v>
      </c>
      <c r="AH511" s="45" t="s">
        <v>759</v>
      </c>
    </row>
    <row r="512" spans="1:34" x14ac:dyDescent="0.25">
      <c r="A512" s="1">
        <v>508</v>
      </c>
      <c r="B512" s="37">
        <v>41543521</v>
      </c>
      <c r="C512" s="37" t="s">
        <v>607</v>
      </c>
      <c r="D512" s="37"/>
      <c r="E512" s="43">
        <v>0</v>
      </c>
      <c r="F512" s="43">
        <v>0</v>
      </c>
      <c r="G512" s="43">
        <v>0</v>
      </c>
      <c r="H512" s="43">
        <v>0</v>
      </c>
      <c r="I512" s="37"/>
      <c r="J512" s="48">
        <v>0</v>
      </c>
      <c r="K512" s="48">
        <v>1</v>
      </c>
      <c r="L512" s="48">
        <v>0</v>
      </c>
      <c r="M512" s="48">
        <v>0</v>
      </c>
      <c r="N512" s="48">
        <v>0</v>
      </c>
      <c r="O512" s="48">
        <v>0</v>
      </c>
      <c r="P512" s="48">
        <v>0</v>
      </c>
      <c r="Q512" s="48">
        <v>0</v>
      </c>
      <c r="R512" s="48">
        <v>0</v>
      </c>
      <c r="S512" s="48">
        <v>0</v>
      </c>
      <c r="T512" s="48">
        <v>0</v>
      </c>
      <c r="U512" s="48">
        <v>0</v>
      </c>
      <c r="V512" s="48">
        <v>0</v>
      </c>
      <c r="W512" s="48">
        <v>0</v>
      </c>
      <c r="X512" s="48">
        <v>0</v>
      </c>
      <c r="Y512" s="48">
        <v>0</v>
      </c>
      <c r="Z512" s="48">
        <v>0</v>
      </c>
      <c r="AA512" s="48">
        <v>0</v>
      </c>
      <c r="AB512" s="48">
        <v>0</v>
      </c>
      <c r="AC512" s="48">
        <v>0</v>
      </c>
      <c r="AD512" s="48">
        <v>0</v>
      </c>
      <c r="AE512" s="48">
        <v>0</v>
      </c>
      <c r="AF512" s="48">
        <v>0</v>
      </c>
      <c r="AG512" s="48">
        <v>0</v>
      </c>
      <c r="AH512" s="45" t="s">
        <v>759</v>
      </c>
    </row>
    <row r="513" spans="1:34" x14ac:dyDescent="0.25">
      <c r="A513" s="1">
        <v>509</v>
      </c>
      <c r="B513" s="32">
        <v>41620232</v>
      </c>
      <c r="C513" s="32" t="s">
        <v>608</v>
      </c>
      <c r="D513" s="32"/>
      <c r="E513" s="44">
        <v>0</v>
      </c>
      <c r="F513" s="44">
        <v>0</v>
      </c>
      <c r="G513" s="44">
        <v>0</v>
      </c>
      <c r="H513" s="44">
        <v>0</v>
      </c>
      <c r="I513" s="32"/>
      <c r="J513" s="48">
        <v>0</v>
      </c>
      <c r="K513" s="48">
        <v>1</v>
      </c>
      <c r="L513" s="48">
        <v>0</v>
      </c>
      <c r="M513" s="48">
        <v>0</v>
      </c>
      <c r="N513" s="48">
        <v>0</v>
      </c>
      <c r="O513" s="48">
        <v>0</v>
      </c>
      <c r="P513" s="48">
        <v>0</v>
      </c>
      <c r="Q513" s="48">
        <v>0</v>
      </c>
      <c r="R513" s="48">
        <v>0</v>
      </c>
      <c r="S513" s="48">
        <v>0</v>
      </c>
      <c r="T513" s="48">
        <v>0</v>
      </c>
      <c r="U513" s="48">
        <v>0</v>
      </c>
      <c r="V513" s="48">
        <v>0</v>
      </c>
      <c r="W513" s="48">
        <v>0</v>
      </c>
      <c r="X513" s="48">
        <v>0</v>
      </c>
      <c r="Y513" s="48">
        <v>0</v>
      </c>
      <c r="Z513" s="48">
        <v>0</v>
      </c>
      <c r="AA513" s="48">
        <v>0</v>
      </c>
      <c r="AB513" s="48">
        <v>0</v>
      </c>
      <c r="AC513" s="48">
        <v>0</v>
      </c>
      <c r="AD513" s="48">
        <v>0</v>
      </c>
      <c r="AE513" s="48">
        <v>0</v>
      </c>
      <c r="AF513" s="48">
        <v>0</v>
      </c>
      <c r="AG513" s="48">
        <v>0</v>
      </c>
      <c r="AH513" s="45" t="s">
        <v>759</v>
      </c>
    </row>
    <row r="514" spans="1:34" x14ac:dyDescent="0.25">
      <c r="A514" s="1">
        <v>510</v>
      </c>
      <c r="B514" s="37">
        <v>42329574</v>
      </c>
      <c r="C514" s="37" t="s">
        <v>609</v>
      </c>
      <c r="D514" s="37"/>
      <c r="E514" s="43">
        <v>0</v>
      </c>
      <c r="F514" s="43">
        <v>0</v>
      </c>
      <c r="G514" s="43">
        <v>0</v>
      </c>
      <c r="H514" s="43">
        <v>0</v>
      </c>
      <c r="I514" s="37"/>
      <c r="J514" s="48">
        <v>0</v>
      </c>
      <c r="K514" s="48">
        <v>1</v>
      </c>
      <c r="L514" s="48">
        <v>0</v>
      </c>
      <c r="M514" s="48">
        <v>0</v>
      </c>
      <c r="N514" s="48">
        <v>0</v>
      </c>
      <c r="O514" s="48">
        <v>0</v>
      </c>
      <c r="P514" s="48">
        <v>0</v>
      </c>
      <c r="Q514" s="48">
        <v>0</v>
      </c>
      <c r="R514" s="48">
        <v>0</v>
      </c>
      <c r="S514" s="48">
        <v>0</v>
      </c>
      <c r="T514" s="48">
        <v>0</v>
      </c>
      <c r="U514" s="48">
        <v>0</v>
      </c>
      <c r="V514" s="48">
        <v>0</v>
      </c>
      <c r="W514" s="48">
        <v>0</v>
      </c>
      <c r="X514" s="48">
        <v>0</v>
      </c>
      <c r="Y514" s="48">
        <v>0</v>
      </c>
      <c r="Z514" s="48">
        <v>0</v>
      </c>
      <c r="AA514" s="48">
        <v>0</v>
      </c>
      <c r="AB514" s="48">
        <v>0</v>
      </c>
      <c r="AC514" s="48">
        <v>0</v>
      </c>
      <c r="AD514" s="48">
        <v>0</v>
      </c>
      <c r="AE514" s="48">
        <v>0</v>
      </c>
      <c r="AF514" s="48">
        <v>0</v>
      </c>
      <c r="AG514" s="48">
        <v>0</v>
      </c>
      <c r="AH514" s="45" t="s">
        <v>759</v>
      </c>
    </row>
    <row r="515" spans="1:34" x14ac:dyDescent="0.25">
      <c r="A515" s="1">
        <v>511</v>
      </c>
      <c r="B515" s="32">
        <v>45316228</v>
      </c>
      <c r="C515" s="32" t="s">
        <v>610</v>
      </c>
      <c r="D515" s="32"/>
      <c r="E515" s="44">
        <v>0</v>
      </c>
      <c r="F515" s="44">
        <v>0</v>
      </c>
      <c r="G515" s="44">
        <v>0</v>
      </c>
      <c r="H515" s="44">
        <v>0</v>
      </c>
      <c r="I515" s="32"/>
      <c r="J515" s="48">
        <v>0</v>
      </c>
      <c r="K515" s="48">
        <v>1</v>
      </c>
      <c r="L515" s="48">
        <v>0</v>
      </c>
      <c r="M515" s="48">
        <v>0</v>
      </c>
      <c r="N515" s="48">
        <v>0</v>
      </c>
      <c r="O515" s="48">
        <v>0</v>
      </c>
      <c r="P515" s="48">
        <v>0</v>
      </c>
      <c r="Q515" s="48">
        <v>0</v>
      </c>
      <c r="R515" s="48">
        <v>0</v>
      </c>
      <c r="S515" s="48">
        <v>0</v>
      </c>
      <c r="T515" s="48">
        <v>0</v>
      </c>
      <c r="U515" s="48">
        <v>0</v>
      </c>
      <c r="V515" s="48">
        <v>0</v>
      </c>
      <c r="W515" s="48">
        <v>0</v>
      </c>
      <c r="X515" s="48">
        <v>0</v>
      </c>
      <c r="Y515" s="48">
        <v>0</v>
      </c>
      <c r="Z515" s="48">
        <v>0</v>
      </c>
      <c r="AA515" s="48">
        <v>0</v>
      </c>
      <c r="AB515" s="48">
        <v>0</v>
      </c>
      <c r="AC515" s="48">
        <v>0</v>
      </c>
      <c r="AD515" s="48">
        <v>0</v>
      </c>
      <c r="AE515" s="48">
        <v>0</v>
      </c>
      <c r="AF515" s="48">
        <v>0</v>
      </c>
      <c r="AG515" s="48">
        <v>0</v>
      </c>
      <c r="AH515" s="45" t="s">
        <v>759</v>
      </c>
    </row>
    <row r="516" spans="1:34" x14ac:dyDescent="0.25">
      <c r="A516" s="1">
        <v>512</v>
      </c>
      <c r="B516" s="37">
        <v>46168907</v>
      </c>
      <c r="C516" s="37" t="s">
        <v>611</v>
      </c>
      <c r="D516" s="37"/>
      <c r="E516" s="43">
        <v>0</v>
      </c>
      <c r="F516" s="43">
        <v>0</v>
      </c>
      <c r="G516" s="43">
        <v>0</v>
      </c>
      <c r="H516" s="43">
        <v>0</v>
      </c>
      <c r="I516" s="37"/>
      <c r="J516" s="48">
        <v>0</v>
      </c>
      <c r="K516" s="48">
        <v>1</v>
      </c>
      <c r="L516" s="48">
        <v>0</v>
      </c>
      <c r="M516" s="48">
        <v>0</v>
      </c>
      <c r="N516" s="48">
        <v>0</v>
      </c>
      <c r="O516" s="48">
        <v>0</v>
      </c>
      <c r="P516" s="48">
        <v>0</v>
      </c>
      <c r="Q516" s="48">
        <v>0</v>
      </c>
      <c r="R516" s="48">
        <v>0</v>
      </c>
      <c r="S516" s="48">
        <v>0</v>
      </c>
      <c r="T516" s="48">
        <v>0</v>
      </c>
      <c r="U516" s="48">
        <v>0</v>
      </c>
      <c r="V516" s="48">
        <v>0</v>
      </c>
      <c r="W516" s="48">
        <v>0</v>
      </c>
      <c r="X516" s="48">
        <v>0</v>
      </c>
      <c r="Y516" s="48">
        <v>0</v>
      </c>
      <c r="Z516" s="48">
        <v>0</v>
      </c>
      <c r="AA516" s="48">
        <v>0</v>
      </c>
      <c r="AB516" s="48">
        <v>0</v>
      </c>
      <c r="AC516" s="48">
        <v>0</v>
      </c>
      <c r="AD516" s="48">
        <v>0</v>
      </c>
      <c r="AE516" s="48">
        <v>0</v>
      </c>
      <c r="AF516" s="48">
        <v>0</v>
      </c>
      <c r="AG516" s="48">
        <v>0</v>
      </c>
      <c r="AH516" s="45" t="s">
        <v>759</v>
      </c>
    </row>
    <row r="517" spans="1:34" x14ac:dyDescent="0.25">
      <c r="A517" s="1">
        <v>513</v>
      </c>
      <c r="B517" s="32">
        <v>46259660</v>
      </c>
      <c r="C517" s="32" t="s">
        <v>612</v>
      </c>
      <c r="D517" s="32"/>
      <c r="E517" s="44">
        <v>0</v>
      </c>
      <c r="F517" s="44">
        <v>0</v>
      </c>
      <c r="G517" s="44">
        <v>0</v>
      </c>
      <c r="H517" s="44">
        <v>0</v>
      </c>
      <c r="I517" s="32"/>
      <c r="J517" s="48">
        <v>0</v>
      </c>
      <c r="K517" s="48">
        <v>1</v>
      </c>
      <c r="L517" s="48">
        <v>0</v>
      </c>
      <c r="M517" s="48">
        <v>0</v>
      </c>
      <c r="N517" s="48">
        <v>0</v>
      </c>
      <c r="O517" s="48">
        <v>0</v>
      </c>
      <c r="P517" s="48">
        <v>0</v>
      </c>
      <c r="Q517" s="48">
        <v>0</v>
      </c>
      <c r="R517" s="48">
        <v>0</v>
      </c>
      <c r="S517" s="48">
        <v>0</v>
      </c>
      <c r="T517" s="48">
        <v>0</v>
      </c>
      <c r="U517" s="48">
        <v>0</v>
      </c>
      <c r="V517" s="48">
        <v>0</v>
      </c>
      <c r="W517" s="48">
        <v>0</v>
      </c>
      <c r="X517" s="48">
        <v>0</v>
      </c>
      <c r="Y517" s="48">
        <v>0</v>
      </c>
      <c r="Z517" s="48">
        <v>0</v>
      </c>
      <c r="AA517" s="48">
        <v>0</v>
      </c>
      <c r="AB517" s="48">
        <v>0</v>
      </c>
      <c r="AC517" s="48">
        <v>0</v>
      </c>
      <c r="AD517" s="48">
        <v>0</v>
      </c>
      <c r="AE517" s="48">
        <v>0</v>
      </c>
      <c r="AF517" s="48">
        <v>0</v>
      </c>
      <c r="AG517" s="48">
        <v>0</v>
      </c>
      <c r="AH517" s="45" t="s">
        <v>759</v>
      </c>
    </row>
    <row r="518" spans="1:34" x14ac:dyDescent="0.25">
      <c r="A518" s="1">
        <v>514</v>
      </c>
      <c r="B518" s="37">
        <v>46978941</v>
      </c>
      <c r="C518" s="37" t="s">
        <v>613</v>
      </c>
      <c r="D518" s="37"/>
      <c r="E518" s="43">
        <v>0</v>
      </c>
      <c r="F518" s="43">
        <v>0</v>
      </c>
      <c r="G518" s="43">
        <v>0</v>
      </c>
      <c r="H518" s="43">
        <v>0</v>
      </c>
      <c r="I518" s="37"/>
      <c r="J518" s="48">
        <v>0</v>
      </c>
      <c r="K518" s="48">
        <v>1</v>
      </c>
      <c r="L518" s="48">
        <v>0</v>
      </c>
      <c r="M518" s="48">
        <v>0</v>
      </c>
      <c r="N518" s="48">
        <v>0</v>
      </c>
      <c r="O518" s="48">
        <v>0</v>
      </c>
      <c r="P518" s="48">
        <v>0</v>
      </c>
      <c r="Q518" s="48">
        <v>0</v>
      </c>
      <c r="R518" s="48">
        <v>0</v>
      </c>
      <c r="S518" s="48">
        <v>0</v>
      </c>
      <c r="T518" s="48">
        <v>0</v>
      </c>
      <c r="U518" s="48">
        <v>0</v>
      </c>
      <c r="V518" s="48">
        <v>0</v>
      </c>
      <c r="W518" s="48">
        <v>0</v>
      </c>
      <c r="X518" s="48">
        <v>0</v>
      </c>
      <c r="Y518" s="48">
        <v>0</v>
      </c>
      <c r="Z518" s="48">
        <v>0</v>
      </c>
      <c r="AA518" s="48">
        <v>0</v>
      </c>
      <c r="AB518" s="48">
        <v>0</v>
      </c>
      <c r="AC518" s="48">
        <v>0</v>
      </c>
      <c r="AD518" s="48">
        <v>0</v>
      </c>
      <c r="AE518" s="48">
        <v>0</v>
      </c>
      <c r="AF518" s="48">
        <v>0</v>
      </c>
      <c r="AG518" s="48">
        <v>0</v>
      </c>
      <c r="AH518" s="45" t="s">
        <v>759</v>
      </c>
    </row>
    <row r="519" spans="1:34" x14ac:dyDescent="0.25">
      <c r="A519" s="1">
        <v>515</v>
      </c>
      <c r="B519" s="32">
        <v>46981756</v>
      </c>
      <c r="C519" s="32" t="s">
        <v>614</v>
      </c>
      <c r="D519" s="32"/>
      <c r="E519" s="44">
        <v>0</v>
      </c>
      <c r="F519" s="44">
        <v>0</v>
      </c>
      <c r="G519" s="44">
        <v>0</v>
      </c>
      <c r="H519" s="44">
        <v>0</v>
      </c>
      <c r="I519" s="32"/>
      <c r="J519" s="48">
        <v>0</v>
      </c>
      <c r="K519" s="48">
        <v>1</v>
      </c>
      <c r="L519" s="48">
        <v>0</v>
      </c>
      <c r="M519" s="48">
        <v>0</v>
      </c>
      <c r="N519" s="48">
        <v>0</v>
      </c>
      <c r="O519" s="48">
        <v>0</v>
      </c>
      <c r="P519" s="48">
        <v>0</v>
      </c>
      <c r="Q519" s="48">
        <v>0</v>
      </c>
      <c r="R519" s="48">
        <v>0</v>
      </c>
      <c r="S519" s="48">
        <v>0</v>
      </c>
      <c r="T519" s="48">
        <v>0</v>
      </c>
      <c r="U519" s="48">
        <v>0</v>
      </c>
      <c r="V519" s="48">
        <v>0</v>
      </c>
      <c r="W519" s="48">
        <v>0</v>
      </c>
      <c r="X519" s="48">
        <v>0</v>
      </c>
      <c r="Y519" s="48">
        <v>0</v>
      </c>
      <c r="Z519" s="48">
        <v>0</v>
      </c>
      <c r="AA519" s="48">
        <v>0</v>
      </c>
      <c r="AB519" s="48">
        <v>0</v>
      </c>
      <c r="AC519" s="48">
        <v>0</v>
      </c>
      <c r="AD519" s="48">
        <v>0</v>
      </c>
      <c r="AE519" s="48">
        <v>0</v>
      </c>
      <c r="AF519" s="48">
        <v>0</v>
      </c>
      <c r="AG519" s="48">
        <v>0</v>
      </c>
      <c r="AH519" s="45" t="s">
        <v>759</v>
      </c>
    </row>
    <row r="520" spans="1:34" x14ac:dyDescent="0.25">
      <c r="A520" s="1">
        <v>516</v>
      </c>
      <c r="B520" s="37">
        <v>46992154</v>
      </c>
      <c r="C520" s="37" t="s">
        <v>615</v>
      </c>
      <c r="D520" s="37"/>
      <c r="E520" s="43">
        <v>0</v>
      </c>
      <c r="F520" s="43">
        <v>0</v>
      </c>
      <c r="G520" s="43">
        <v>0</v>
      </c>
      <c r="H520" s="43">
        <v>0</v>
      </c>
      <c r="I520" s="37"/>
      <c r="J520" s="48">
        <v>0</v>
      </c>
      <c r="K520" s="48">
        <v>1</v>
      </c>
      <c r="L520" s="48">
        <v>0</v>
      </c>
      <c r="M520" s="48">
        <v>0</v>
      </c>
      <c r="N520" s="48">
        <v>0</v>
      </c>
      <c r="O520" s="48">
        <v>0</v>
      </c>
      <c r="P520" s="48">
        <v>0</v>
      </c>
      <c r="Q520" s="48">
        <v>0</v>
      </c>
      <c r="R520" s="48">
        <v>0</v>
      </c>
      <c r="S520" s="48">
        <v>0</v>
      </c>
      <c r="T520" s="48">
        <v>0</v>
      </c>
      <c r="U520" s="48">
        <v>0</v>
      </c>
      <c r="V520" s="48">
        <v>0</v>
      </c>
      <c r="W520" s="48">
        <v>0</v>
      </c>
      <c r="X520" s="48">
        <v>0</v>
      </c>
      <c r="Y520" s="48">
        <v>0</v>
      </c>
      <c r="Z520" s="48">
        <v>0</v>
      </c>
      <c r="AA520" s="48">
        <v>0</v>
      </c>
      <c r="AB520" s="48">
        <v>0</v>
      </c>
      <c r="AC520" s="48">
        <v>0</v>
      </c>
      <c r="AD520" s="48">
        <v>0</v>
      </c>
      <c r="AE520" s="48">
        <v>0</v>
      </c>
      <c r="AF520" s="48">
        <v>0</v>
      </c>
      <c r="AG520" s="48">
        <v>0</v>
      </c>
      <c r="AH520" s="45" t="s">
        <v>759</v>
      </c>
    </row>
    <row r="521" spans="1:34" x14ac:dyDescent="0.25">
      <c r="A521" s="1">
        <v>517</v>
      </c>
      <c r="B521" s="32">
        <v>48201952</v>
      </c>
      <c r="C521" s="32" t="s">
        <v>616</v>
      </c>
      <c r="D521" s="32"/>
      <c r="E521" s="44">
        <v>0</v>
      </c>
      <c r="F521" s="44">
        <v>0</v>
      </c>
      <c r="G521" s="44">
        <v>0</v>
      </c>
      <c r="H521" s="44">
        <v>0</v>
      </c>
      <c r="I521" s="32"/>
      <c r="J521" s="48">
        <v>0.3</v>
      </c>
      <c r="K521" s="48">
        <v>0.4</v>
      </c>
      <c r="L521" s="48">
        <v>0</v>
      </c>
      <c r="M521" s="48">
        <v>0</v>
      </c>
      <c r="N521" s="48">
        <v>0.2</v>
      </c>
      <c r="O521" s="48">
        <v>0</v>
      </c>
      <c r="P521" s="48">
        <v>0</v>
      </c>
      <c r="Q521" s="48">
        <v>0</v>
      </c>
      <c r="R521" s="48">
        <v>0</v>
      </c>
      <c r="S521" s="48">
        <v>0</v>
      </c>
      <c r="T521" s="48">
        <v>0</v>
      </c>
      <c r="U521" s="48">
        <v>0</v>
      </c>
      <c r="V521" s="48">
        <v>0</v>
      </c>
      <c r="W521" s="48">
        <v>0</v>
      </c>
      <c r="X521" s="48">
        <v>0</v>
      </c>
      <c r="Y521" s="48">
        <v>0</v>
      </c>
      <c r="Z521" s="48">
        <v>0</v>
      </c>
      <c r="AA521" s="48">
        <v>0.1</v>
      </c>
      <c r="AB521" s="48">
        <v>0</v>
      </c>
      <c r="AC521" s="48">
        <v>0</v>
      </c>
      <c r="AD521" s="48">
        <v>0</v>
      </c>
      <c r="AE521" s="48">
        <v>0</v>
      </c>
      <c r="AF521" s="48">
        <v>0</v>
      </c>
      <c r="AG521" s="48">
        <v>0</v>
      </c>
      <c r="AH521" s="45" t="s">
        <v>759</v>
      </c>
    </row>
    <row r="522" spans="1:34" x14ac:dyDescent="0.25">
      <c r="A522" s="1">
        <v>518</v>
      </c>
      <c r="B522" s="37">
        <v>48358070</v>
      </c>
      <c r="C522" s="37" t="s">
        <v>617</v>
      </c>
      <c r="D522" s="37"/>
      <c r="E522" s="43">
        <v>0</v>
      </c>
      <c r="F522" s="43">
        <v>0</v>
      </c>
      <c r="G522" s="43">
        <v>0</v>
      </c>
      <c r="H522" s="43">
        <v>0</v>
      </c>
      <c r="I522" s="37"/>
      <c r="J522" s="48">
        <v>0</v>
      </c>
      <c r="K522" s="48">
        <v>1</v>
      </c>
      <c r="L522" s="48">
        <v>0</v>
      </c>
      <c r="M522" s="48">
        <v>0</v>
      </c>
      <c r="N522" s="48">
        <v>0</v>
      </c>
      <c r="O522" s="48">
        <v>0</v>
      </c>
      <c r="P522" s="48">
        <v>0</v>
      </c>
      <c r="Q522" s="48">
        <v>0</v>
      </c>
      <c r="R522" s="48">
        <v>0</v>
      </c>
      <c r="S522" s="48">
        <v>0</v>
      </c>
      <c r="T522" s="48">
        <v>0</v>
      </c>
      <c r="U522" s="48">
        <v>0</v>
      </c>
      <c r="V522" s="48">
        <v>0</v>
      </c>
      <c r="W522" s="48">
        <v>0</v>
      </c>
      <c r="X522" s="48">
        <v>0</v>
      </c>
      <c r="Y522" s="48">
        <v>0</v>
      </c>
      <c r="Z522" s="48">
        <v>0</v>
      </c>
      <c r="AA522" s="48">
        <v>0</v>
      </c>
      <c r="AB522" s="48">
        <v>0</v>
      </c>
      <c r="AC522" s="48">
        <v>0</v>
      </c>
      <c r="AD522" s="48">
        <v>0</v>
      </c>
      <c r="AE522" s="48">
        <v>0</v>
      </c>
      <c r="AF522" s="48">
        <v>0</v>
      </c>
      <c r="AG522" s="48">
        <v>0</v>
      </c>
      <c r="AH522" s="45" t="s">
        <v>759</v>
      </c>
    </row>
    <row r="523" spans="1:34" x14ac:dyDescent="0.25">
      <c r="A523" s="1">
        <v>519</v>
      </c>
      <c r="B523" s="32">
        <v>48459712</v>
      </c>
      <c r="C523" s="32" t="s">
        <v>618</v>
      </c>
      <c r="D523" s="32"/>
      <c r="E523" s="44">
        <v>0</v>
      </c>
      <c r="F523" s="44">
        <v>0</v>
      </c>
      <c r="G523" s="44">
        <v>0</v>
      </c>
      <c r="H523" s="44">
        <v>0</v>
      </c>
      <c r="I523" s="32"/>
      <c r="J523" s="48">
        <v>0</v>
      </c>
      <c r="K523" s="48">
        <v>1</v>
      </c>
      <c r="L523" s="48">
        <v>0</v>
      </c>
      <c r="M523" s="48">
        <v>0</v>
      </c>
      <c r="N523" s="48">
        <v>0</v>
      </c>
      <c r="O523" s="48">
        <v>0</v>
      </c>
      <c r="P523" s="48">
        <v>0</v>
      </c>
      <c r="Q523" s="48">
        <v>0</v>
      </c>
      <c r="R523" s="48">
        <v>0</v>
      </c>
      <c r="S523" s="48">
        <v>0</v>
      </c>
      <c r="T523" s="48">
        <v>0</v>
      </c>
      <c r="U523" s="48">
        <v>0</v>
      </c>
      <c r="V523" s="48">
        <v>0</v>
      </c>
      <c r="W523" s="48">
        <v>0</v>
      </c>
      <c r="X523" s="48">
        <v>0</v>
      </c>
      <c r="Y523" s="48">
        <v>0</v>
      </c>
      <c r="Z523" s="48">
        <v>0</v>
      </c>
      <c r="AA523" s="48">
        <v>0</v>
      </c>
      <c r="AB523" s="48">
        <v>0</v>
      </c>
      <c r="AC523" s="48">
        <v>0</v>
      </c>
      <c r="AD523" s="48">
        <v>0</v>
      </c>
      <c r="AE523" s="48">
        <v>0</v>
      </c>
      <c r="AF523" s="48">
        <v>0</v>
      </c>
      <c r="AG523" s="48">
        <v>0</v>
      </c>
      <c r="AH523" s="45" t="s">
        <v>759</v>
      </c>
    </row>
    <row r="524" spans="1:34" x14ac:dyDescent="0.25">
      <c r="A524" s="1">
        <v>520</v>
      </c>
      <c r="B524" s="37">
        <v>60146567</v>
      </c>
      <c r="C524" s="37" t="s">
        <v>619</v>
      </c>
      <c r="D524" s="37"/>
      <c r="E524" s="43">
        <v>0</v>
      </c>
      <c r="F524" s="43">
        <v>0</v>
      </c>
      <c r="G524" s="43">
        <v>0</v>
      </c>
      <c r="H524" s="43">
        <v>0</v>
      </c>
      <c r="I524" s="37"/>
      <c r="J524" s="48">
        <v>0.2</v>
      </c>
      <c r="K524" s="48">
        <v>0</v>
      </c>
      <c r="L524" s="48">
        <v>0</v>
      </c>
      <c r="M524" s="48">
        <v>0</v>
      </c>
      <c r="N524" s="48">
        <v>0.2</v>
      </c>
      <c r="O524" s="48">
        <v>0</v>
      </c>
      <c r="P524" s="48">
        <v>0</v>
      </c>
      <c r="Q524" s="48">
        <v>0</v>
      </c>
      <c r="R524" s="48">
        <v>0.2</v>
      </c>
      <c r="S524" s="48">
        <v>0</v>
      </c>
      <c r="T524" s="48">
        <v>0</v>
      </c>
      <c r="U524" s="48">
        <v>0</v>
      </c>
      <c r="V524" s="48">
        <v>0.2</v>
      </c>
      <c r="W524" s="48">
        <v>0</v>
      </c>
      <c r="X524" s="48">
        <v>0</v>
      </c>
      <c r="Y524" s="48">
        <v>0</v>
      </c>
      <c r="Z524" s="48">
        <v>0.2</v>
      </c>
      <c r="AA524" s="48">
        <v>0</v>
      </c>
      <c r="AB524" s="48">
        <v>0</v>
      </c>
      <c r="AC524" s="48">
        <v>0</v>
      </c>
      <c r="AD524" s="48">
        <v>0</v>
      </c>
      <c r="AE524" s="48">
        <v>0</v>
      </c>
      <c r="AF524" s="48">
        <v>0</v>
      </c>
      <c r="AG524" s="48">
        <v>0</v>
      </c>
      <c r="AH524" s="45" t="s">
        <v>759</v>
      </c>
    </row>
    <row r="525" spans="1:34" x14ac:dyDescent="0.25">
      <c r="A525" s="1">
        <v>521</v>
      </c>
      <c r="B525" s="32">
        <v>60292849</v>
      </c>
      <c r="C525" s="32" t="s">
        <v>620</v>
      </c>
      <c r="D525" s="32"/>
      <c r="E525" s="44">
        <v>0</v>
      </c>
      <c r="F525" s="44">
        <v>0</v>
      </c>
      <c r="G525" s="44">
        <v>0</v>
      </c>
      <c r="H525" s="44">
        <v>8000</v>
      </c>
      <c r="I525" s="32"/>
      <c r="J525" s="48">
        <v>0.5</v>
      </c>
      <c r="K525" s="48">
        <v>0.30000000000000004</v>
      </c>
      <c r="L525" s="48">
        <v>0</v>
      </c>
      <c r="M525" s="48">
        <v>0.2</v>
      </c>
      <c r="N525" s="48">
        <v>0</v>
      </c>
      <c r="O525" s="48">
        <v>0</v>
      </c>
      <c r="P525" s="48">
        <v>0</v>
      </c>
      <c r="Q525" s="48">
        <v>0</v>
      </c>
      <c r="R525" s="48">
        <v>0</v>
      </c>
      <c r="S525" s="48">
        <v>0</v>
      </c>
      <c r="T525" s="48">
        <v>0</v>
      </c>
      <c r="U525" s="48">
        <v>0</v>
      </c>
      <c r="V525" s="48">
        <v>0</v>
      </c>
      <c r="W525" s="48">
        <v>0</v>
      </c>
      <c r="X525" s="48">
        <v>0</v>
      </c>
      <c r="Y525" s="48">
        <v>0</v>
      </c>
      <c r="Z525" s="48">
        <v>0</v>
      </c>
      <c r="AA525" s="48">
        <v>0</v>
      </c>
      <c r="AB525" s="48">
        <v>0</v>
      </c>
      <c r="AC525" s="48">
        <v>0</v>
      </c>
      <c r="AD525" s="48">
        <v>0</v>
      </c>
      <c r="AE525" s="48">
        <v>0</v>
      </c>
      <c r="AF525" s="48">
        <v>0</v>
      </c>
      <c r="AG525" s="48">
        <v>0</v>
      </c>
      <c r="AH525" s="45" t="s">
        <v>761</v>
      </c>
    </row>
    <row r="526" spans="1:34" x14ac:dyDescent="0.25">
      <c r="A526" s="1">
        <v>522</v>
      </c>
      <c r="B526" s="37">
        <v>60544171</v>
      </c>
      <c r="C526" s="37" t="s">
        <v>621</v>
      </c>
      <c r="D526" s="37"/>
      <c r="E526" s="43">
        <v>0</v>
      </c>
      <c r="F526" s="43">
        <v>0</v>
      </c>
      <c r="G526" s="43">
        <v>0</v>
      </c>
      <c r="H526" s="43">
        <v>0</v>
      </c>
      <c r="I526" s="37"/>
      <c r="J526" s="48">
        <v>0</v>
      </c>
      <c r="K526" s="48">
        <v>1</v>
      </c>
      <c r="L526" s="48">
        <v>0</v>
      </c>
      <c r="M526" s="48">
        <v>0</v>
      </c>
      <c r="N526" s="48">
        <v>0</v>
      </c>
      <c r="O526" s="48">
        <v>0</v>
      </c>
      <c r="P526" s="48">
        <v>0</v>
      </c>
      <c r="Q526" s="48">
        <v>0</v>
      </c>
      <c r="R526" s="48">
        <v>0</v>
      </c>
      <c r="S526" s="48">
        <v>0</v>
      </c>
      <c r="T526" s="48">
        <v>0</v>
      </c>
      <c r="U526" s="48">
        <v>0</v>
      </c>
      <c r="V526" s="48">
        <v>0</v>
      </c>
      <c r="W526" s="48">
        <v>0</v>
      </c>
      <c r="X526" s="48">
        <v>0</v>
      </c>
      <c r="Y526" s="48">
        <v>0</v>
      </c>
      <c r="Z526" s="48">
        <v>0</v>
      </c>
      <c r="AA526" s="48">
        <v>0</v>
      </c>
      <c r="AB526" s="48">
        <v>0</v>
      </c>
      <c r="AC526" s="48">
        <v>0</v>
      </c>
      <c r="AD526" s="48">
        <v>0</v>
      </c>
      <c r="AE526" s="48">
        <v>0</v>
      </c>
      <c r="AF526" s="48">
        <v>0</v>
      </c>
      <c r="AG526" s="48">
        <v>0</v>
      </c>
      <c r="AH526" s="45" t="s">
        <v>759</v>
      </c>
    </row>
    <row r="527" spans="1:34" x14ac:dyDescent="0.25">
      <c r="A527" s="1">
        <v>523</v>
      </c>
      <c r="B527" s="32">
        <v>61065609</v>
      </c>
      <c r="C527" s="32" t="s">
        <v>622</v>
      </c>
      <c r="D527" s="32"/>
      <c r="E527" s="44">
        <v>0</v>
      </c>
      <c r="F527" s="44">
        <v>0</v>
      </c>
      <c r="G527" s="44">
        <v>0</v>
      </c>
      <c r="H527" s="44">
        <v>0</v>
      </c>
      <c r="I527" s="32"/>
      <c r="J527" s="48">
        <v>0</v>
      </c>
      <c r="K527" s="48">
        <v>1</v>
      </c>
      <c r="L527" s="48">
        <v>0</v>
      </c>
      <c r="M527" s="48">
        <v>0</v>
      </c>
      <c r="N527" s="48">
        <v>0</v>
      </c>
      <c r="O527" s="48">
        <v>0</v>
      </c>
      <c r="P527" s="48">
        <v>0</v>
      </c>
      <c r="Q527" s="48">
        <v>0</v>
      </c>
      <c r="R527" s="48">
        <v>0</v>
      </c>
      <c r="S527" s="48">
        <v>0</v>
      </c>
      <c r="T527" s="48">
        <v>0</v>
      </c>
      <c r="U527" s="48">
        <v>0</v>
      </c>
      <c r="V527" s="48">
        <v>0</v>
      </c>
      <c r="W527" s="48">
        <v>0</v>
      </c>
      <c r="X527" s="48">
        <v>0</v>
      </c>
      <c r="Y527" s="48">
        <v>0</v>
      </c>
      <c r="Z527" s="48">
        <v>0</v>
      </c>
      <c r="AA527" s="48">
        <v>0</v>
      </c>
      <c r="AB527" s="48">
        <v>0</v>
      </c>
      <c r="AC527" s="48">
        <v>0</v>
      </c>
      <c r="AD527" s="48">
        <v>0</v>
      </c>
      <c r="AE527" s="48">
        <v>0</v>
      </c>
      <c r="AF527" s="48">
        <v>0</v>
      </c>
      <c r="AG527" s="48">
        <v>0</v>
      </c>
      <c r="AH527" s="45" t="s">
        <v>759</v>
      </c>
    </row>
    <row r="528" spans="1:34" x14ac:dyDescent="0.25">
      <c r="A528" s="1">
        <v>524</v>
      </c>
      <c r="B528" s="37">
        <v>62613383</v>
      </c>
      <c r="C528" s="37" t="s">
        <v>623</v>
      </c>
      <c r="D528" s="37"/>
      <c r="E528" s="43">
        <v>0</v>
      </c>
      <c r="F528" s="43">
        <v>0</v>
      </c>
      <c r="G528" s="43">
        <v>0</v>
      </c>
      <c r="H528" s="43">
        <v>0</v>
      </c>
      <c r="I528" s="37"/>
      <c r="J528" s="48">
        <v>0</v>
      </c>
      <c r="K528" s="48">
        <v>1</v>
      </c>
      <c r="L528" s="48">
        <v>0</v>
      </c>
      <c r="M528" s="48">
        <v>0</v>
      </c>
      <c r="N528" s="48">
        <v>0</v>
      </c>
      <c r="O528" s="48">
        <v>0</v>
      </c>
      <c r="P528" s="48">
        <v>0</v>
      </c>
      <c r="Q528" s="48">
        <v>0</v>
      </c>
      <c r="R528" s="48">
        <v>0</v>
      </c>
      <c r="S528" s="48">
        <v>0</v>
      </c>
      <c r="T528" s="48">
        <v>0</v>
      </c>
      <c r="U528" s="48">
        <v>0</v>
      </c>
      <c r="V528" s="48">
        <v>0</v>
      </c>
      <c r="W528" s="48">
        <v>0</v>
      </c>
      <c r="X528" s="48">
        <v>0</v>
      </c>
      <c r="Y528" s="48">
        <v>0</v>
      </c>
      <c r="Z528" s="48">
        <v>0</v>
      </c>
      <c r="AA528" s="48">
        <v>0</v>
      </c>
      <c r="AB528" s="48">
        <v>0</v>
      </c>
      <c r="AC528" s="48">
        <v>0</v>
      </c>
      <c r="AD528" s="48">
        <v>0</v>
      </c>
      <c r="AE528" s="48">
        <v>0</v>
      </c>
      <c r="AF528" s="48">
        <v>0</v>
      </c>
      <c r="AG528" s="48">
        <v>0</v>
      </c>
      <c r="AH528" s="45" t="s">
        <v>759</v>
      </c>
    </row>
    <row r="529" spans="1:34" x14ac:dyDescent="0.25">
      <c r="A529" s="1">
        <v>525</v>
      </c>
      <c r="B529" s="32">
        <v>63472724</v>
      </c>
      <c r="C529" s="32" t="s">
        <v>624</v>
      </c>
      <c r="D529" s="32"/>
      <c r="E529" s="44">
        <v>0</v>
      </c>
      <c r="F529" s="44">
        <v>0</v>
      </c>
      <c r="G529" s="44">
        <v>0</v>
      </c>
      <c r="H529" s="44">
        <v>0</v>
      </c>
      <c r="I529" s="32"/>
      <c r="J529" s="48">
        <v>0</v>
      </c>
      <c r="K529" s="48">
        <v>1</v>
      </c>
      <c r="L529" s="48">
        <v>0</v>
      </c>
      <c r="M529" s="48">
        <v>0</v>
      </c>
      <c r="N529" s="48">
        <v>0</v>
      </c>
      <c r="O529" s="48">
        <v>0</v>
      </c>
      <c r="P529" s="48">
        <v>0</v>
      </c>
      <c r="Q529" s="48">
        <v>0</v>
      </c>
      <c r="R529" s="48">
        <v>0</v>
      </c>
      <c r="S529" s="48">
        <v>0</v>
      </c>
      <c r="T529" s="48">
        <v>0</v>
      </c>
      <c r="U529" s="48">
        <v>0</v>
      </c>
      <c r="V529" s="48">
        <v>0</v>
      </c>
      <c r="W529" s="48">
        <v>0</v>
      </c>
      <c r="X529" s="48">
        <v>0</v>
      </c>
      <c r="Y529" s="48">
        <v>0</v>
      </c>
      <c r="Z529" s="48">
        <v>0</v>
      </c>
      <c r="AA529" s="48">
        <v>0</v>
      </c>
      <c r="AB529" s="48">
        <v>0</v>
      </c>
      <c r="AC529" s="48">
        <v>0</v>
      </c>
      <c r="AD529" s="48">
        <v>0</v>
      </c>
      <c r="AE529" s="48">
        <v>0</v>
      </c>
      <c r="AF529" s="48">
        <v>0</v>
      </c>
      <c r="AG529" s="48">
        <v>0</v>
      </c>
      <c r="AH529" s="45" t="s">
        <v>759</v>
      </c>
    </row>
    <row r="530" spans="1:34" x14ac:dyDescent="0.25">
      <c r="A530" s="1">
        <v>526</v>
      </c>
      <c r="B530" s="37">
        <v>67169686</v>
      </c>
      <c r="C530" s="37" t="s">
        <v>625</v>
      </c>
      <c r="D530" s="37"/>
      <c r="E530" s="43">
        <v>0</v>
      </c>
      <c r="F530" s="43">
        <v>0</v>
      </c>
      <c r="G530" s="43">
        <v>0</v>
      </c>
      <c r="H530" s="43">
        <v>0</v>
      </c>
      <c r="I530" s="37"/>
      <c r="J530" s="48">
        <v>0</v>
      </c>
      <c r="K530" s="48">
        <v>1</v>
      </c>
      <c r="L530" s="48">
        <v>0</v>
      </c>
      <c r="M530" s="48">
        <v>0</v>
      </c>
      <c r="N530" s="48">
        <v>0</v>
      </c>
      <c r="O530" s="48">
        <v>0</v>
      </c>
      <c r="P530" s="48">
        <v>0</v>
      </c>
      <c r="Q530" s="48">
        <v>0</v>
      </c>
      <c r="R530" s="48">
        <v>0</v>
      </c>
      <c r="S530" s="48">
        <v>0</v>
      </c>
      <c r="T530" s="48">
        <v>0</v>
      </c>
      <c r="U530" s="48">
        <v>0</v>
      </c>
      <c r="V530" s="48">
        <v>0</v>
      </c>
      <c r="W530" s="48">
        <v>0</v>
      </c>
      <c r="X530" s="48">
        <v>0</v>
      </c>
      <c r="Y530" s="48">
        <v>0</v>
      </c>
      <c r="Z530" s="48">
        <v>0</v>
      </c>
      <c r="AA530" s="48">
        <v>0</v>
      </c>
      <c r="AB530" s="48">
        <v>0</v>
      </c>
      <c r="AC530" s="48">
        <v>0</v>
      </c>
      <c r="AD530" s="48">
        <v>0</v>
      </c>
      <c r="AE530" s="48">
        <v>0</v>
      </c>
      <c r="AF530" s="48">
        <v>0</v>
      </c>
      <c r="AG530" s="48">
        <v>0</v>
      </c>
      <c r="AH530" s="45" t="s">
        <v>759</v>
      </c>
    </row>
    <row r="531" spans="1:34" x14ac:dyDescent="0.25">
      <c r="A531" s="1">
        <v>527</v>
      </c>
      <c r="B531" s="32">
        <v>68744587</v>
      </c>
      <c r="C531" s="32" t="s">
        <v>626</v>
      </c>
      <c r="D531" s="32"/>
      <c r="E531" s="44">
        <v>0</v>
      </c>
      <c r="F531" s="44">
        <v>0</v>
      </c>
      <c r="G531" s="44">
        <v>0</v>
      </c>
      <c r="H531" s="44">
        <v>0</v>
      </c>
      <c r="I531" s="32"/>
      <c r="J531" s="48">
        <v>0.2</v>
      </c>
      <c r="K531" s="48">
        <v>0.4</v>
      </c>
      <c r="L531" s="48">
        <v>0</v>
      </c>
      <c r="M531" s="48">
        <v>0.2</v>
      </c>
      <c r="N531" s="48">
        <v>0</v>
      </c>
      <c r="O531" s="48">
        <v>0.15</v>
      </c>
      <c r="P531" s="48">
        <v>0</v>
      </c>
      <c r="Q531" s="48">
        <v>0</v>
      </c>
      <c r="R531" s="48">
        <v>0</v>
      </c>
      <c r="S531" s="48">
        <v>0</v>
      </c>
      <c r="T531" s="48">
        <v>0</v>
      </c>
      <c r="U531" s="48">
        <v>0</v>
      </c>
      <c r="V531" s="48">
        <v>0</v>
      </c>
      <c r="W531" s="48">
        <v>0</v>
      </c>
      <c r="X531" s="48">
        <v>0</v>
      </c>
      <c r="Y531" s="48">
        <v>0</v>
      </c>
      <c r="Z531" s="48">
        <v>0</v>
      </c>
      <c r="AA531" s="48">
        <v>0.05</v>
      </c>
      <c r="AB531" s="48">
        <v>0</v>
      </c>
      <c r="AC531" s="48">
        <v>0</v>
      </c>
      <c r="AD531" s="48">
        <v>0</v>
      </c>
      <c r="AE531" s="48">
        <v>0</v>
      </c>
      <c r="AF531" s="48">
        <v>0</v>
      </c>
      <c r="AG531" s="48">
        <v>0</v>
      </c>
      <c r="AH531" s="45" t="s">
        <v>759</v>
      </c>
    </row>
    <row r="532" spans="1:34" x14ac:dyDescent="0.25">
      <c r="A532" s="1">
        <v>528</v>
      </c>
      <c r="B532" s="37">
        <v>69958025</v>
      </c>
      <c r="C532" s="37" t="s">
        <v>627</v>
      </c>
      <c r="D532" s="37"/>
      <c r="E532" s="43">
        <v>0</v>
      </c>
      <c r="F532" s="43">
        <v>0</v>
      </c>
      <c r="G532" s="43">
        <v>0</v>
      </c>
      <c r="H532" s="43">
        <v>0</v>
      </c>
      <c r="I532" s="37"/>
      <c r="J532" s="48">
        <v>0</v>
      </c>
      <c r="K532" s="48">
        <v>1</v>
      </c>
      <c r="L532" s="48">
        <v>0</v>
      </c>
      <c r="M532" s="48">
        <v>0</v>
      </c>
      <c r="N532" s="48">
        <v>0</v>
      </c>
      <c r="O532" s="48">
        <v>0</v>
      </c>
      <c r="P532" s="48">
        <v>0</v>
      </c>
      <c r="Q532" s="48">
        <v>0</v>
      </c>
      <c r="R532" s="48">
        <v>0</v>
      </c>
      <c r="S532" s="48">
        <v>0</v>
      </c>
      <c r="T532" s="48">
        <v>0</v>
      </c>
      <c r="U532" s="48">
        <v>0</v>
      </c>
      <c r="V532" s="48">
        <v>0</v>
      </c>
      <c r="W532" s="48">
        <v>0</v>
      </c>
      <c r="X532" s="48">
        <v>0</v>
      </c>
      <c r="Y532" s="48">
        <v>0</v>
      </c>
      <c r="Z532" s="48">
        <v>0</v>
      </c>
      <c r="AA532" s="48">
        <v>0</v>
      </c>
      <c r="AB532" s="48">
        <v>0</v>
      </c>
      <c r="AC532" s="48">
        <v>0</v>
      </c>
      <c r="AD532" s="48">
        <v>0</v>
      </c>
      <c r="AE532" s="48">
        <v>0</v>
      </c>
      <c r="AF532" s="48">
        <v>0</v>
      </c>
      <c r="AG532" s="48">
        <v>0</v>
      </c>
      <c r="AH532" s="45" t="s">
        <v>759</v>
      </c>
    </row>
    <row r="533" spans="1:34" x14ac:dyDescent="0.25">
      <c r="A533" s="1">
        <v>529</v>
      </c>
      <c r="B533" s="32">
        <v>72790326</v>
      </c>
      <c r="C533" s="32" t="s">
        <v>628</v>
      </c>
      <c r="D533" s="32"/>
      <c r="E533" s="44">
        <v>0</v>
      </c>
      <c r="F533" s="44">
        <v>0</v>
      </c>
      <c r="G533" s="44">
        <v>0</v>
      </c>
      <c r="H533" s="44">
        <v>200</v>
      </c>
      <c r="I533" s="32"/>
      <c r="J533" s="48">
        <v>0</v>
      </c>
      <c r="K533" s="48">
        <v>0.5</v>
      </c>
      <c r="L533" s="48">
        <v>0</v>
      </c>
      <c r="M533" s="48">
        <v>0</v>
      </c>
      <c r="N533" s="48">
        <v>0</v>
      </c>
      <c r="O533" s="48">
        <v>0</v>
      </c>
      <c r="P533" s="48">
        <v>0</v>
      </c>
      <c r="Q533" s="48">
        <v>0</v>
      </c>
      <c r="R533" s="48">
        <v>0</v>
      </c>
      <c r="S533" s="48">
        <v>0</v>
      </c>
      <c r="T533" s="48">
        <v>0</v>
      </c>
      <c r="U533" s="48">
        <v>0</v>
      </c>
      <c r="V533" s="48">
        <v>0</v>
      </c>
      <c r="W533" s="48">
        <v>0.25</v>
      </c>
      <c r="X533" s="48">
        <v>0</v>
      </c>
      <c r="Y533" s="48">
        <v>0</v>
      </c>
      <c r="Z533" s="48">
        <v>0</v>
      </c>
      <c r="AA533" s="48">
        <v>0.25</v>
      </c>
      <c r="AB533" s="48">
        <v>0</v>
      </c>
      <c r="AC533" s="48">
        <v>0</v>
      </c>
      <c r="AD533" s="48">
        <v>0</v>
      </c>
      <c r="AE533" s="48">
        <v>0</v>
      </c>
      <c r="AF533" s="48">
        <v>0</v>
      </c>
      <c r="AG533" s="48">
        <v>0</v>
      </c>
      <c r="AH533" s="45" t="s">
        <v>759</v>
      </c>
    </row>
    <row r="534" spans="1:34" x14ac:dyDescent="0.25">
      <c r="A534" s="1">
        <v>530</v>
      </c>
      <c r="B534" s="37">
        <v>73698032</v>
      </c>
      <c r="C534" s="37" t="s">
        <v>629</v>
      </c>
      <c r="D534" s="37"/>
      <c r="E534" s="43">
        <v>0</v>
      </c>
      <c r="F534" s="43">
        <v>0</v>
      </c>
      <c r="G534" s="43">
        <v>0</v>
      </c>
      <c r="H534" s="43">
        <v>0</v>
      </c>
      <c r="I534" s="37"/>
      <c r="J534" s="48">
        <v>0</v>
      </c>
      <c r="K534" s="48">
        <v>1</v>
      </c>
      <c r="L534" s="48">
        <v>0</v>
      </c>
      <c r="M534" s="48">
        <v>0</v>
      </c>
      <c r="N534" s="48">
        <v>0</v>
      </c>
      <c r="O534" s="48">
        <v>0</v>
      </c>
      <c r="P534" s="48">
        <v>0</v>
      </c>
      <c r="Q534" s="48">
        <v>0</v>
      </c>
      <c r="R534" s="48">
        <v>0</v>
      </c>
      <c r="S534" s="48">
        <v>0</v>
      </c>
      <c r="T534" s="48">
        <v>0</v>
      </c>
      <c r="U534" s="48">
        <v>0</v>
      </c>
      <c r="V534" s="48">
        <v>0</v>
      </c>
      <c r="W534" s="48">
        <v>0</v>
      </c>
      <c r="X534" s="48">
        <v>0</v>
      </c>
      <c r="Y534" s="48">
        <v>0</v>
      </c>
      <c r="Z534" s="48">
        <v>0</v>
      </c>
      <c r="AA534" s="48">
        <v>0</v>
      </c>
      <c r="AB534" s="48">
        <v>0</v>
      </c>
      <c r="AC534" s="48">
        <v>0</v>
      </c>
      <c r="AD534" s="48">
        <v>0</v>
      </c>
      <c r="AE534" s="48">
        <v>0</v>
      </c>
      <c r="AF534" s="48">
        <v>0</v>
      </c>
      <c r="AG534" s="48">
        <v>0</v>
      </c>
      <c r="AH534" s="45" t="s">
        <v>759</v>
      </c>
    </row>
    <row r="535" spans="1:34" x14ac:dyDescent="0.25">
      <c r="A535" s="1">
        <v>531</v>
      </c>
      <c r="B535" s="32">
        <v>74900021</v>
      </c>
      <c r="C535" s="32" t="s">
        <v>630</v>
      </c>
      <c r="D535" s="32"/>
      <c r="E535" s="44">
        <v>0</v>
      </c>
      <c r="F535" s="44">
        <v>0</v>
      </c>
      <c r="G535" s="44">
        <v>0</v>
      </c>
      <c r="H535" s="44">
        <v>0</v>
      </c>
      <c r="I535" s="32"/>
      <c r="J535" s="48">
        <v>0</v>
      </c>
      <c r="K535" s="48">
        <v>1</v>
      </c>
      <c r="L535" s="48">
        <v>0</v>
      </c>
      <c r="M535" s="48">
        <v>0</v>
      </c>
      <c r="N535" s="48">
        <v>0</v>
      </c>
      <c r="O535" s="48">
        <v>0</v>
      </c>
      <c r="P535" s="48">
        <v>0</v>
      </c>
      <c r="Q535" s="48">
        <v>0</v>
      </c>
      <c r="R535" s="48">
        <v>0</v>
      </c>
      <c r="S535" s="48">
        <v>0</v>
      </c>
      <c r="T535" s="48">
        <v>0</v>
      </c>
      <c r="U535" s="48">
        <v>0</v>
      </c>
      <c r="V535" s="48">
        <v>0</v>
      </c>
      <c r="W535" s="48">
        <v>0</v>
      </c>
      <c r="X535" s="48">
        <v>0</v>
      </c>
      <c r="Y535" s="48">
        <v>0</v>
      </c>
      <c r="Z535" s="48">
        <v>0</v>
      </c>
      <c r="AA535" s="48">
        <v>0</v>
      </c>
      <c r="AB535" s="48">
        <v>0</v>
      </c>
      <c r="AC535" s="48">
        <v>0</v>
      </c>
      <c r="AD535" s="48">
        <v>0</v>
      </c>
      <c r="AE535" s="48">
        <v>0</v>
      </c>
      <c r="AF535" s="48">
        <v>0</v>
      </c>
      <c r="AG535" s="48">
        <v>0</v>
      </c>
      <c r="AH535" s="45" t="s">
        <v>759</v>
      </c>
    </row>
    <row r="536" spans="1:34" x14ac:dyDescent="0.25">
      <c r="A536" s="1">
        <v>532</v>
      </c>
      <c r="B536" s="37">
        <v>87381320</v>
      </c>
      <c r="C536" s="37" t="s">
        <v>631</v>
      </c>
      <c r="D536" s="37" t="s">
        <v>631</v>
      </c>
      <c r="E536" s="43">
        <v>0</v>
      </c>
      <c r="F536" s="43">
        <v>0</v>
      </c>
      <c r="G536" s="43">
        <v>0</v>
      </c>
      <c r="H536" s="43">
        <v>0</v>
      </c>
      <c r="I536" s="37"/>
      <c r="J536" s="48">
        <v>0</v>
      </c>
      <c r="K536" s="48">
        <v>1</v>
      </c>
      <c r="L536" s="48">
        <v>0</v>
      </c>
      <c r="M536" s="48">
        <v>0</v>
      </c>
      <c r="N536" s="48">
        <v>0</v>
      </c>
      <c r="O536" s="48">
        <v>0</v>
      </c>
      <c r="P536" s="48">
        <v>0</v>
      </c>
      <c r="Q536" s="48">
        <v>0</v>
      </c>
      <c r="R536" s="48">
        <v>0</v>
      </c>
      <c r="S536" s="48">
        <v>0</v>
      </c>
      <c r="T536" s="48">
        <v>0</v>
      </c>
      <c r="U536" s="48">
        <v>0</v>
      </c>
      <c r="V536" s="48">
        <v>0</v>
      </c>
      <c r="W536" s="48">
        <v>0</v>
      </c>
      <c r="X536" s="48">
        <v>0</v>
      </c>
      <c r="Y536" s="48">
        <v>0</v>
      </c>
      <c r="Z536" s="48">
        <v>0</v>
      </c>
      <c r="AA536" s="48">
        <v>0</v>
      </c>
      <c r="AB536" s="48">
        <v>0</v>
      </c>
      <c r="AC536" s="48">
        <v>0</v>
      </c>
      <c r="AD536" s="48">
        <v>0</v>
      </c>
      <c r="AE536" s="48">
        <v>0</v>
      </c>
      <c r="AF536" s="48">
        <v>0</v>
      </c>
      <c r="AG536" s="48">
        <v>0</v>
      </c>
      <c r="AH536" s="45" t="s">
        <v>759</v>
      </c>
    </row>
    <row r="537" spans="1:34" x14ac:dyDescent="0.25">
      <c r="A537" s="1">
        <v>533</v>
      </c>
      <c r="B537" s="32">
        <v>49455036</v>
      </c>
      <c r="C537" s="32" t="s">
        <v>632</v>
      </c>
      <c r="D537" s="32"/>
      <c r="E537" s="44">
        <v>0</v>
      </c>
      <c r="F537" s="44">
        <v>0</v>
      </c>
      <c r="G537" s="44">
        <v>0</v>
      </c>
      <c r="H537" s="44">
        <v>0</v>
      </c>
      <c r="I537" s="32"/>
      <c r="J537" s="48">
        <v>0</v>
      </c>
      <c r="K537" s="48">
        <v>1</v>
      </c>
      <c r="L537" s="48">
        <v>0</v>
      </c>
      <c r="M537" s="48">
        <v>0</v>
      </c>
      <c r="N537" s="48">
        <v>0</v>
      </c>
      <c r="O537" s="48">
        <v>0</v>
      </c>
      <c r="P537" s="48">
        <v>0</v>
      </c>
      <c r="Q537" s="48">
        <v>0</v>
      </c>
      <c r="R537" s="48">
        <v>0</v>
      </c>
      <c r="S537" s="48">
        <v>0</v>
      </c>
      <c r="T537" s="48">
        <v>0</v>
      </c>
      <c r="U537" s="48">
        <v>0</v>
      </c>
      <c r="V537" s="48">
        <v>0</v>
      </c>
      <c r="W537" s="48">
        <v>0</v>
      </c>
      <c r="X537" s="48">
        <v>0</v>
      </c>
      <c r="Y537" s="48">
        <v>0</v>
      </c>
      <c r="Z537" s="48">
        <v>0</v>
      </c>
      <c r="AA537" s="48">
        <v>0</v>
      </c>
      <c r="AB537" s="48">
        <v>0</v>
      </c>
      <c r="AC537" s="48">
        <v>0</v>
      </c>
      <c r="AD537" s="48">
        <v>0</v>
      </c>
      <c r="AE537" s="48">
        <v>0</v>
      </c>
      <c r="AF537" s="48">
        <v>0</v>
      </c>
      <c r="AG537" s="48">
        <v>0</v>
      </c>
      <c r="AH537" s="45" t="s">
        <v>759</v>
      </c>
    </row>
    <row r="538" spans="1:34" x14ac:dyDescent="0.25">
      <c r="A538" s="1">
        <v>534</v>
      </c>
      <c r="B538" s="37">
        <v>72131667</v>
      </c>
      <c r="C538" s="37" t="s">
        <v>633</v>
      </c>
      <c r="D538" s="37"/>
      <c r="E538" s="43">
        <v>0</v>
      </c>
      <c r="F538" s="43">
        <v>0</v>
      </c>
      <c r="G538" s="43">
        <v>0</v>
      </c>
      <c r="H538" s="43">
        <v>0</v>
      </c>
      <c r="I538" s="37"/>
      <c r="J538" s="48">
        <v>0</v>
      </c>
      <c r="K538" s="48">
        <v>1</v>
      </c>
      <c r="L538" s="48">
        <v>0</v>
      </c>
      <c r="M538" s="48">
        <v>0</v>
      </c>
      <c r="N538" s="48">
        <v>0</v>
      </c>
      <c r="O538" s="48">
        <v>0</v>
      </c>
      <c r="P538" s="48">
        <v>0</v>
      </c>
      <c r="Q538" s="48">
        <v>0</v>
      </c>
      <c r="R538" s="48">
        <v>0</v>
      </c>
      <c r="S538" s="48">
        <v>0</v>
      </c>
      <c r="T538" s="48">
        <v>0</v>
      </c>
      <c r="U538" s="48">
        <v>0</v>
      </c>
      <c r="V538" s="48">
        <v>0</v>
      </c>
      <c r="W538" s="48">
        <v>0</v>
      </c>
      <c r="X538" s="48">
        <v>0</v>
      </c>
      <c r="Y538" s="48">
        <v>0</v>
      </c>
      <c r="Z538" s="48">
        <v>0</v>
      </c>
      <c r="AA538" s="48">
        <v>0</v>
      </c>
      <c r="AB538" s="48">
        <v>0</v>
      </c>
      <c r="AC538" s="48">
        <v>0</v>
      </c>
      <c r="AD538" s="48">
        <v>0</v>
      </c>
      <c r="AE538" s="48">
        <v>0</v>
      </c>
      <c r="AF538" s="48">
        <v>0</v>
      </c>
      <c r="AG538" s="48">
        <v>0</v>
      </c>
      <c r="AH538" s="45" t="s">
        <v>759</v>
      </c>
    </row>
    <row r="539" spans="1:34" x14ac:dyDescent="0.25">
      <c r="A539" s="1">
        <v>535</v>
      </c>
      <c r="B539" s="32">
        <v>6261621</v>
      </c>
      <c r="C539" s="32" t="s">
        <v>634</v>
      </c>
      <c r="D539" s="32"/>
      <c r="E539" s="44">
        <v>5000</v>
      </c>
      <c r="F539" s="44">
        <v>5000</v>
      </c>
      <c r="G539" s="44">
        <v>5000</v>
      </c>
      <c r="H539" s="44">
        <v>5000</v>
      </c>
      <c r="I539" s="32"/>
      <c r="J539" s="48">
        <v>0</v>
      </c>
      <c r="K539" s="48">
        <v>0.9</v>
      </c>
      <c r="L539" s="48">
        <v>0</v>
      </c>
      <c r="M539" s="48">
        <v>0</v>
      </c>
      <c r="N539" s="48">
        <v>0</v>
      </c>
      <c r="O539" s="48">
        <v>0.1</v>
      </c>
      <c r="P539" s="48">
        <v>0</v>
      </c>
      <c r="Q539" s="48">
        <v>0</v>
      </c>
      <c r="R539" s="48">
        <v>0</v>
      </c>
      <c r="S539" s="48">
        <v>0</v>
      </c>
      <c r="T539" s="48">
        <v>0</v>
      </c>
      <c r="U539" s="48">
        <v>0</v>
      </c>
      <c r="V539" s="48">
        <v>0</v>
      </c>
      <c r="W539" s="48">
        <v>0</v>
      </c>
      <c r="X539" s="48">
        <v>0</v>
      </c>
      <c r="Y539" s="48">
        <v>0</v>
      </c>
      <c r="Z539" s="48">
        <v>0</v>
      </c>
      <c r="AA539" s="48">
        <v>0</v>
      </c>
      <c r="AB539" s="48">
        <v>0</v>
      </c>
      <c r="AC539" s="48">
        <v>0</v>
      </c>
      <c r="AD539" s="48">
        <v>0</v>
      </c>
      <c r="AE539" s="48">
        <v>0</v>
      </c>
      <c r="AF539" s="48">
        <v>0</v>
      </c>
      <c r="AG539" s="48">
        <v>0</v>
      </c>
      <c r="AH539" s="45" t="s">
        <v>761</v>
      </c>
    </row>
    <row r="540" spans="1:34" x14ac:dyDescent="0.25">
      <c r="A540" s="1">
        <v>536</v>
      </c>
      <c r="B540" s="37">
        <v>9077286</v>
      </c>
      <c r="C540" s="37" t="s">
        <v>635</v>
      </c>
      <c r="D540" s="37"/>
      <c r="E540" s="43">
        <v>5000</v>
      </c>
      <c r="F540" s="43">
        <v>5000</v>
      </c>
      <c r="G540" s="43">
        <v>5000</v>
      </c>
      <c r="H540" s="43">
        <v>5000</v>
      </c>
      <c r="I540" s="37"/>
      <c r="J540" s="48">
        <v>0.2</v>
      </c>
      <c r="K540" s="48">
        <v>0.7</v>
      </c>
      <c r="L540" s="48">
        <v>0</v>
      </c>
      <c r="M540" s="48">
        <v>0</v>
      </c>
      <c r="N540" s="48">
        <v>0</v>
      </c>
      <c r="O540" s="48">
        <v>0.1</v>
      </c>
      <c r="P540" s="48">
        <v>0</v>
      </c>
      <c r="Q540" s="48">
        <v>0</v>
      </c>
      <c r="R540" s="48">
        <v>0</v>
      </c>
      <c r="S540" s="48">
        <v>0</v>
      </c>
      <c r="T540" s="48">
        <v>0</v>
      </c>
      <c r="U540" s="48">
        <v>0</v>
      </c>
      <c r="V540" s="48">
        <v>0</v>
      </c>
      <c r="W540" s="48">
        <v>0</v>
      </c>
      <c r="X540" s="48">
        <v>0</v>
      </c>
      <c r="Y540" s="48">
        <v>0</v>
      </c>
      <c r="Z540" s="48">
        <v>0</v>
      </c>
      <c r="AA540" s="48">
        <v>0</v>
      </c>
      <c r="AB540" s="48">
        <v>0</v>
      </c>
      <c r="AC540" s="48">
        <v>0</v>
      </c>
      <c r="AD540" s="48">
        <v>0</v>
      </c>
      <c r="AE540" s="48">
        <v>0</v>
      </c>
      <c r="AF540" s="48">
        <v>0</v>
      </c>
      <c r="AG540" s="48">
        <v>0</v>
      </c>
      <c r="AH540" s="45" t="s">
        <v>761</v>
      </c>
    </row>
    <row r="541" spans="1:34" x14ac:dyDescent="0.25">
      <c r="A541" s="1">
        <v>537</v>
      </c>
      <c r="B541" s="32">
        <v>25549065</v>
      </c>
      <c r="C541" s="32" t="s">
        <v>636</v>
      </c>
      <c r="D541" s="32"/>
      <c r="E541" s="44">
        <v>20000</v>
      </c>
      <c r="F541" s="44">
        <v>20000</v>
      </c>
      <c r="G541" s="44">
        <v>20000</v>
      </c>
      <c r="H541" s="44">
        <v>20000</v>
      </c>
      <c r="I541" s="32"/>
      <c r="J541" s="48">
        <v>0.2</v>
      </c>
      <c r="K541" s="48">
        <v>0.7</v>
      </c>
      <c r="L541" s="48">
        <v>0</v>
      </c>
      <c r="M541" s="48">
        <v>0</v>
      </c>
      <c r="N541" s="48">
        <v>0</v>
      </c>
      <c r="O541" s="48">
        <v>0.1</v>
      </c>
      <c r="P541" s="48">
        <v>0</v>
      </c>
      <c r="Q541" s="48">
        <v>0</v>
      </c>
      <c r="R541" s="48">
        <v>0</v>
      </c>
      <c r="S541" s="48">
        <v>0</v>
      </c>
      <c r="T541" s="48">
        <v>0</v>
      </c>
      <c r="U541" s="48">
        <v>0</v>
      </c>
      <c r="V541" s="48">
        <v>0</v>
      </c>
      <c r="W541" s="48">
        <v>0</v>
      </c>
      <c r="X541" s="48">
        <v>0</v>
      </c>
      <c r="Y541" s="48">
        <v>0</v>
      </c>
      <c r="Z541" s="48">
        <v>0</v>
      </c>
      <c r="AA541" s="48">
        <v>0</v>
      </c>
      <c r="AB541" s="48">
        <v>0</v>
      </c>
      <c r="AC541" s="48">
        <v>0</v>
      </c>
      <c r="AD541" s="48">
        <v>0</v>
      </c>
      <c r="AE541" s="48">
        <v>0</v>
      </c>
      <c r="AF541" s="48">
        <v>0</v>
      </c>
      <c r="AG541" s="48">
        <v>0</v>
      </c>
      <c r="AH541" s="45" t="s">
        <v>756</v>
      </c>
    </row>
    <row r="542" spans="1:34" x14ac:dyDescent="0.25">
      <c r="A542" s="1">
        <v>538</v>
      </c>
      <c r="B542" s="37">
        <v>4906411</v>
      </c>
      <c r="C542" s="37" t="s">
        <v>637</v>
      </c>
      <c r="D542" s="37" t="s">
        <v>638</v>
      </c>
      <c r="E542" s="43">
        <v>12928</v>
      </c>
      <c r="F542" s="43">
        <v>14465</v>
      </c>
      <c r="G542" s="43">
        <v>12128</v>
      </c>
      <c r="H542" s="43">
        <v>12500</v>
      </c>
      <c r="I542" s="37"/>
      <c r="J542" s="48">
        <v>0.03</v>
      </c>
      <c r="K542" s="48">
        <v>4.0000000000000036E-2</v>
      </c>
      <c r="L542" s="48">
        <v>0</v>
      </c>
      <c r="M542" s="48">
        <v>0.24</v>
      </c>
      <c r="N542" s="48">
        <v>0</v>
      </c>
      <c r="O542" s="48">
        <v>0.02</v>
      </c>
      <c r="P542" s="48">
        <v>0</v>
      </c>
      <c r="Q542" s="48">
        <v>0</v>
      </c>
      <c r="R542" s="48">
        <v>0</v>
      </c>
      <c r="S542" s="48">
        <v>0.02</v>
      </c>
      <c r="T542" s="48">
        <v>0</v>
      </c>
      <c r="U542" s="48">
        <v>0</v>
      </c>
      <c r="V542" s="48">
        <v>0</v>
      </c>
      <c r="W542" s="48">
        <v>0</v>
      </c>
      <c r="X542" s="48">
        <v>0</v>
      </c>
      <c r="Y542" s="48">
        <v>0</v>
      </c>
      <c r="Z542" s="48">
        <v>0</v>
      </c>
      <c r="AA542" s="48">
        <v>0.26</v>
      </c>
      <c r="AB542" s="48">
        <v>0</v>
      </c>
      <c r="AC542" s="48">
        <v>0</v>
      </c>
      <c r="AD542" s="48">
        <v>0.05</v>
      </c>
      <c r="AE542" s="48">
        <v>0.34</v>
      </c>
      <c r="AF542" s="48">
        <v>0</v>
      </c>
      <c r="AG542" s="48">
        <v>0</v>
      </c>
      <c r="AH542" s="45" t="s">
        <v>760</v>
      </c>
    </row>
    <row r="543" spans="1:34" x14ac:dyDescent="0.25">
      <c r="A543" s="1">
        <v>539</v>
      </c>
      <c r="B543" s="32">
        <v>26929708</v>
      </c>
      <c r="C543" s="32" t="s">
        <v>639</v>
      </c>
      <c r="D543" s="32"/>
      <c r="E543" s="44">
        <v>2000</v>
      </c>
      <c r="F543" s="44">
        <v>2000</v>
      </c>
      <c r="G543" s="44">
        <v>2000</v>
      </c>
      <c r="H543" s="44">
        <v>2000</v>
      </c>
      <c r="I543" s="32"/>
      <c r="J543" s="48">
        <v>0.08</v>
      </c>
      <c r="K543" s="48">
        <v>0.29999999999999993</v>
      </c>
      <c r="L543" s="48">
        <v>0</v>
      </c>
      <c r="M543" s="48">
        <v>0</v>
      </c>
      <c r="N543" s="48">
        <v>0</v>
      </c>
      <c r="O543" s="48">
        <v>0</v>
      </c>
      <c r="P543" s="48">
        <v>0</v>
      </c>
      <c r="Q543" s="48">
        <v>0</v>
      </c>
      <c r="R543" s="48">
        <v>0.01</v>
      </c>
      <c r="S543" s="48">
        <v>0.01</v>
      </c>
      <c r="T543" s="48">
        <v>0</v>
      </c>
      <c r="U543" s="48">
        <v>0</v>
      </c>
      <c r="V543" s="48">
        <v>0.1</v>
      </c>
      <c r="W543" s="48">
        <v>0.4</v>
      </c>
      <c r="X543" s="48">
        <v>0</v>
      </c>
      <c r="Y543" s="48">
        <v>0</v>
      </c>
      <c r="Z543" s="48">
        <v>0.05</v>
      </c>
      <c r="AA543" s="48">
        <v>0.05</v>
      </c>
      <c r="AB543" s="48">
        <v>0</v>
      </c>
      <c r="AC543" s="48">
        <v>0</v>
      </c>
      <c r="AD543" s="48">
        <v>0</v>
      </c>
      <c r="AE543" s="48">
        <v>0</v>
      </c>
      <c r="AF543" s="48">
        <v>0</v>
      </c>
      <c r="AG543" s="48">
        <v>0</v>
      </c>
      <c r="AH543" s="45" t="s">
        <v>759</v>
      </c>
    </row>
    <row r="544" spans="1:34" x14ac:dyDescent="0.25">
      <c r="A544" s="1">
        <v>540</v>
      </c>
      <c r="B544" s="37">
        <v>28604083</v>
      </c>
      <c r="C544" s="37" t="s">
        <v>640</v>
      </c>
      <c r="D544" s="37"/>
      <c r="E544" s="43">
        <v>5500</v>
      </c>
      <c r="F544" s="43">
        <v>6500</v>
      </c>
      <c r="G544" s="43">
        <v>6500</v>
      </c>
      <c r="H544" s="43">
        <v>6500</v>
      </c>
      <c r="I544" s="37"/>
      <c r="J544" s="48">
        <v>0</v>
      </c>
      <c r="K544" s="48">
        <v>0.7</v>
      </c>
      <c r="L544" s="48">
        <v>0.05</v>
      </c>
      <c r="M544" s="48">
        <v>0</v>
      </c>
      <c r="N544" s="48">
        <v>0</v>
      </c>
      <c r="O544" s="48">
        <v>0.05</v>
      </c>
      <c r="P544" s="48">
        <v>0</v>
      </c>
      <c r="Q544" s="48">
        <v>0</v>
      </c>
      <c r="R544" s="48">
        <v>0</v>
      </c>
      <c r="S544" s="48">
        <v>0.05</v>
      </c>
      <c r="T544" s="48">
        <v>0</v>
      </c>
      <c r="U544" s="48">
        <v>0</v>
      </c>
      <c r="V544" s="48">
        <v>0</v>
      </c>
      <c r="W544" s="48">
        <v>0</v>
      </c>
      <c r="X544" s="48">
        <v>0.1</v>
      </c>
      <c r="Y544" s="48">
        <v>0</v>
      </c>
      <c r="Z544" s="48">
        <v>0</v>
      </c>
      <c r="AA544" s="48">
        <v>0</v>
      </c>
      <c r="AB544" s="48">
        <v>0.05</v>
      </c>
      <c r="AC544" s="48">
        <v>0</v>
      </c>
      <c r="AD544" s="48">
        <v>0</v>
      </c>
      <c r="AE544" s="48">
        <v>0</v>
      </c>
      <c r="AF544" s="48">
        <v>0</v>
      </c>
      <c r="AG544" s="48">
        <v>0</v>
      </c>
      <c r="AH544" s="45" t="s">
        <v>761</v>
      </c>
    </row>
    <row r="545" spans="1:34" x14ac:dyDescent="0.25">
      <c r="A545" s="1">
        <v>541</v>
      </c>
      <c r="B545" s="32">
        <v>48168131</v>
      </c>
      <c r="C545" s="32" t="s">
        <v>641</v>
      </c>
      <c r="D545" s="32"/>
      <c r="E545" s="44">
        <v>5000</v>
      </c>
      <c r="F545" s="44">
        <v>6000</v>
      </c>
      <c r="G545" s="44">
        <v>5500</v>
      </c>
      <c r="H545" s="44">
        <v>6000</v>
      </c>
      <c r="I545" s="32"/>
      <c r="J545" s="48">
        <v>0</v>
      </c>
      <c r="K545" s="48">
        <v>0</v>
      </c>
      <c r="L545" s="48">
        <v>0.6</v>
      </c>
      <c r="M545" s="48">
        <v>0.2</v>
      </c>
      <c r="N545" s="48">
        <v>0</v>
      </c>
      <c r="O545" s="48">
        <v>0</v>
      </c>
      <c r="P545" s="48">
        <v>0.05</v>
      </c>
      <c r="Q545" s="48">
        <v>0.05</v>
      </c>
      <c r="R545" s="48">
        <v>0</v>
      </c>
      <c r="S545" s="48">
        <v>0</v>
      </c>
      <c r="T545" s="48">
        <v>0.05</v>
      </c>
      <c r="U545" s="48">
        <v>0.05</v>
      </c>
      <c r="V545" s="48">
        <v>0</v>
      </c>
      <c r="W545" s="48">
        <v>0</v>
      </c>
      <c r="X545" s="48">
        <v>0</v>
      </c>
      <c r="Y545" s="48">
        <v>0</v>
      </c>
      <c r="Z545" s="48">
        <v>0</v>
      </c>
      <c r="AA545" s="48">
        <v>0</v>
      </c>
      <c r="AB545" s="48">
        <v>0</v>
      </c>
      <c r="AC545" s="48">
        <v>0</v>
      </c>
      <c r="AD545" s="48">
        <v>0</v>
      </c>
      <c r="AE545" s="48">
        <v>0</v>
      </c>
      <c r="AF545" s="48">
        <v>0</v>
      </c>
      <c r="AG545" s="48">
        <v>0</v>
      </c>
      <c r="AH545" s="45" t="s">
        <v>761</v>
      </c>
    </row>
    <row r="546" spans="1:34" x14ac:dyDescent="0.25">
      <c r="A546" s="1">
        <v>542</v>
      </c>
      <c r="B546" s="37">
        <v>65140044</v>
      </c>
      <c r="C546" s="37" t="s">
        <v>642</v>
      </c>
      <c r="D546" s="37"/>
      <c r="E546" s="43">
        <v>3000</v>
      </c>
      <c r="F546" s="43">
        <v>3500</v>
      </c>
      <c r="G546" s="43">
        <v>3800</v>
      </c>
      <c r="H546" s="43">
        <v>3500</v>
      </c>
      <c r="I546" s="37"/>
      <c r="J546" s="48">
        <v>0.7</v>
      </c>
      <c r="K546" s="48">
        <v>0.19999999999999996</v>
      </c>
      <c r="L546" s="48">
        <v>0</v>
      </c>
      <c r="M546" s="48">
        <v>0</v>
      </c>
      <c r="N546" s="48">
        <v>0.05</v>
      </c>
      <c r="O546" s="48">
        <v>0</v>
      </c>
      <c r="P546" s="48">
        <v>0</v>
      </c>
      <c r="Q546" s="48">
        <v>0</v>
      </c>
      <c r="R546" s="48">
        <v>0.05</v>
      </c>
      <c r="S546" s="48">
        <v>0</v>
      </c>
      <c r="T546" s="48">
        <v>0</v>
      </c>
      <c r="U546" s="48">
        <v>0</v>
      </c>
      <c r="V546" s="48">
        <v>0</v>
      </c>
      <c r="W546" s="48">
        <v>0</v>
      </c>
      <c r="X546" s="48">
        <v>0</v>
      </c>
      <c r="Y546" s="48">
        <v>0</v>
      </c>
      <c r="Z546" s="48">
        <v>0</v>
      </c>
      <c r="AA546" s="48">
        <v>0</v>
      </c>
      <c r="AB546" s="48">
        <v>0</v>
      </c>
      <c r="AC546" s="48">
        <v>0</v>
      </c>
      <c r="AD546" s="48">
        <v>0</v>
      </c>
      <c r="AE546" s="48">
        <v>0</v>
      </c>
      <c r="AF546" s="48">
        <v>0</v>
      </c>
      <c r="AG546" s="48">
        <v>0</v>
      </c>
      <c r="AH546" s="45" t="s">
        <v>762</v>
      </c>
    </row>
    <row r="547" spans="1:34" x14ac:dyDescent="0.25">
      <c r="A547" s="1">
        <v>543</v>
      </c>
      <c r="B547" s="32">
        <v>27274713</v>
      </c>
      <c r="C547" s="32" t="s">
        <v>643</v>
      </c>
      <c r="D547" s="32"/>
      <c r="E547" s="44">
        <v>0</v>
      </c>
      <c r="F547" s="44">
        <v>0</v>
      </c>
      <c r="G547" s="44">
        <v>0</v>
      </c>
      <c r="H547" s="44">
        <v>0</v>
      </c>
      <c r="I547" s="32"/>
      <c r="J547" s="48">
        <v>0</v>
      </c>
      <c r="K547" s="48">
        <v>1</v>
      </c>
      <c r="L547" s="48">
        <v>0</v>
      </c>
      <c r="M547" s="48">
        <v>0</v>
      </c>
      <c r="N547" s="48">
        <v>0</v>
      </c>
      <c r="O547" s="48">
        <v>0</v>
      </c>
      <c r="P547" s="48">
        <v>0</v>
      </c>
      <c r="Q547" s="48">
        <v>0</v>
      </c>
      <c r="R547" s="48">
        <v>0</v>
      </c>
      <c r="S547" s="48">
        <v>0</v>
      </c>
      <c r="T547" s="48">
        <v>0</v>
      </c>
      <c r="U547" s="48">
        <v>0</v>
      </c>
      <c r="V547" s="48">
        <v>0</v>
      </c>
      <c r="W547" s="48">
        <v>0</v>
      </c>
      <c r="X547" s="48">
        <v>0</v>
      </c>
      <c r="Y547" s="48">
        <v>0</v>
      </c>
      <c r="Z547" s="48">
        <v>0</v>
      </c>
      <c r="AA547" s="48">
        <v>0</v>
      </c>
      <c r="AB547" s="48">
        <v>0</v>
      </c>
      <c r="AC547" s="48">
        <v>0</v>
      </c>
      <c r="AD547" s="48">
        <v>0</v>
      </c>
      <c r="AE547" s="48">
        <v>0</v>
      </c>
      <c r="AF547" s="48">
        <v>0</v>
      </c>
      <c r="AG547" s="48">
        <v>0</v>
      </c>
      <c r="AH547" s="45" t="s">
        <v>759</v>
      </c>
    </row>
    <row r="548" spans="1:34" x14ac:dyDescent="0.25">
      <c r="A548" s="1">
        <v>544</v>
      </c>
      <c r="B548" s="37">
        <v>25219766</v>
      </c>
      <c r="C548" s="37" t="s">
        <v>644</v>
      </c>
      <c r="D548" s="37"/>
      <c r="E548" s="43">
        <v>7500</v>
      </c>
      <c r="F548" s="43">
        <v>7600</v>
      </c>
      <c r="G548" s="43">
        <v>8400</v>
      </c>
      <c r="H548" s="43">
        <v>8400</v>
      </c>
      <c r="I548" s="37"/>
      <c r="J548" s="48">
        <v>0</v>
      </c>
      <c r="K548" s="48">
        <v>0</v>
      </c>
      <c r="L548" s="48">
        <v>0</v>
      </c>
      <c r="M548" s="48">
        <v>0</v>
      </c>
      <c r="N548" s="48">
        <v>0</v>
      </c>
      <c r="O548" s="48">
        <v>0</v>
      </c>
      <c r="P548" s="48">
        <v>0</v>
      </c>
      <c r="Q548" s="48">
        <v>0</v>
      </c>
      <c r="R548" s="48">
        <v>0.5</v>
      </c>
      <c r="S548" s="48">
        <v>0.4</v>
      </c>
      <c r="T548" s="48">
        <v>0</v>
      </c>
      <c r="U548" s="48">
        <v>0</v>
      </c>
      <c r="V548" s="48">
        <v>0</v>
      </c>
      <c r="W548" s="48">
        <v>0</v>
      </c>
      <c r="X548" s="48">
        <v>0</v>
      </c>
      <c r="Y548" s="48">
        <v>0</v>
      </c>
      <c r="Z548" s="48">
        <v>0.05</v>
      </c>
      <c r="AA548" s="48">
        <v>0.05</v>
      </c>
      <c r="AB548" s="48">
        <v>0</v>
      </c>
      <c r="AC548" s="48">
        <v>0</v>
      </c>
      <c r="AD548" s="48">
        <v>0</v>
      </c>
      <c r="AE548" s="48">
        <v>0</v>
      </c>
      <c r="AF548" s="48">
        <v>0</v>
      </c>
      <c r="AG548" s="48">
        <v>0</v>
      </c>
      <c r="AH548" s="45" t="s">
        <v>761</v>
      </c>
    </row>
    <row r="549" spans="1:34" x14ac:dyDescent="0.25">
      <c r="A549" s="1">
        <v>545</v>
      </c>
      <c r="B549" s="32">
        <v>62235851</v>
      </c>
      <c r="C549" s="32" t="s">
        <v>645</v>
      </c>
      <c r="D549" s="32"/>
      <c r="E549" s="44">
        <v>2000</v>
      </c>
      <c r="F549" s="44">
        <v>2500</v>
      </c>
      <c r="G549" s="44">
        <v>3000</v>
      </c>
      <c r="H549" s="44">
        <v>3000</v>
      </c>
      <c r="I549" s="32"/>
      <c r="J549" s="48">
        <v>0</v>
      </c>
      <c r="K549" s="48">
        <v>0</v>
      </c>
      <c r="L549" s="48">
        <v>0.34</v>
      </c>
      <c r="M549" s="48">
        <v>0</v>
      </c>
      <c r="N549" s="48">
        <v>0</v>
      </c>
      <c r="O549" s="48">
        <v>0</v>
      </c>
      <c r="P549" s="48">
        <v>0.33</v>
      </c>
      <c r="Q549" s="48">
        <v>0</v>
      </c>
      <c r="R549" s="48">
        <v>0</v>
      </c>
      <c r="S549" s="48">
        <v>0</v>
      </c>
      <c r="T549" s="48">
        <v>0.33</v>
      </c>
      <c r="U549" s="48">
        <v>0</v>
      </c>
      <c r="V549" s="48">
        <v>0</v>
      </c>
      <c r="W549" s="48">
        <v>0</v>
      </c>
      <c r="X549" s="48">
        <v>0</v>
      </c>
      <c r="Y549" s="48">
        <v>0</v>
      </c>
      <c r="Z549" s="48">
        <v>0</v>
      </c>
      <c r="AA549" s="48">
        <v>0</v>
      </c>
      <c r="AB549" s="48">
        <v>0</v>
      </c>
      <c r="AC549" s="48">
        <v>0</v>
      </c>
      <c r="AD549" s="48">
        <v>0</v>
      </c>
      <c r="AE549" s="48">
        <v>0</v>
      </c>
      <c r="AF549" s="48">
        <v>0</v>
      </c>
      <c r="AG549" s="48">
        <v>0</v>
      </c>
      <c r="AH549" s="45" t="s">
        <v>762</v>
      </c>
    </row>
    <row r="550" spans="1:34" x14ac:dyDescent="0.25">
      <c r="A550" s="1">
        <v>546</v>
      </c>
      <c r="B550" s="37">
        <v>88595692</v>
      </c>
      <c r="C550" s="37" t="s">
        <v>646</v>
      </c>
      <c r="D550" s="37"/>
      <c r="E550" s="43">
        <v>4800</v>
      </c>
      <c r="F550" s="43">
        <v>4800</v>
      </c>
      <c r="G550" s="43">
        <v>4800</v>
      </c>
      <c r="H550" s="43">
        <v>4800</v>
      </c>
      <c r="I550" s="37"/>
      <c r="J550" s="48">
        <v>0</v>
      </c>
      <c r="K550" s="48">
        <v>0.5</v>
      </c>
      <c r="L550" s="48">
        <v>0.25</v>
      </c>
      <c r="M550" s="48">
        <v>0</v>
      </c>
      <c r="N550" s="48">
        <v>0</v>
      </c>
      <c r="O550" s="48">
        <v>0</v>
      </c>
      <c r="P550" s="48">
        <v>0</v>
      </c>
      <c r="Q550" s="48">
        <v>0</v>
      </c>
      <c r="R550" s="48">
        <v>0</v>
      </c>
      <c r="S550" s="48">
        <v>0</v>
      </c>
      <c r="T550" s="48">
        <v>0</v>
      </c>
      <c r="U550" s="48">
        <v>0</v>
      </c>
      <c r="V550" s="48">
        <v>0</v>
      </c>
      <c r="W550" s="48">
        <v>0</v>
      </c>
      <c r="X550" s="48">
        <v>0.25</v>
      </c>
      <c r="Y550" s="48">
        <v>0</v>
      </c>
      <c r="Z550" s="48">
        <v>0</v>
      </c>
      <c r="AA550" s="48">
        <v>0</v>
      </c>
      <c r="AB550" s="48">
        <v>0</v>
      </c>
      <c r="AC550" s="48">
        <v>0</v>
      </c>
      <c r="AD550" s="48">
        <v>0</v>
      </c>
      <c r="AE550" s="48">
        <v>0</v>
      </c>
      <c r="AF550" s="48">
        <v>0</v>
      </c>
      <c r="AG550" s="48">
        <v>0</v>
      </c>
      <c r="AH550" s="45" t="s">
        <v>762</v>
      </c>
    </row>
    <row r="551" spans="1:34" x14ac:dyDescent="0.25">
      <c r="A551" s="1">
        <v>547</v>
      </c>
      <c r="B551" s="32">
        <v>69434</v>
      </c>
      <c r="C551" s="32" t="s">
        <v>647</v>
      </c>
      <c r="D551" s="32"/>
      <c r="E551" s="44">
        <v>100</v>
      </c>
      <c r="F551" s="44">
        <v>100</v>
      </c>
      <c r="G551" s="44">
        <v>100</v>
      </c>
      <c r="H551" s="44">
        <v>100</v>
      </c>
      <c r="I551" s="32"/>
      <c r="J551" s="48">
        <v>0</v>
      </c>
      <c r="K551" s="48">
        <v>0.44999999999999996</v>
      </c>
      <c r="L551" s="48">
        <v>0.05</v>
      </c>
      <c r="M551" s="48">
        <v>0</v>
      </c>
      <c r="N551" s="48">
        <v>0</v>
      </c>
      <c r="O551" s="48">
        <v>0.4</v>
      </c>
      <c r="P551" s="48">
        <v>0.05</v>
      </c>
      <c r="Q551" s="48">
        <v>0</v>
      </c>
      <c r="R551" s="48">
        <v>0</v>
      </c>
      <c r="S551" s="48">
        <v>0</v>
      </c>
      <c r="T551" s="48">
        <v>0</v>
      </c>
      <c r="U551" s="48">
        <v>0</v>
      </c>
      <c r="V551" s="48">
        <v>0</v>
      </c>
      <c r="W551" s="48">
        <v>0</v>
      </c>
      <c r="X551" s="48">
        <v>0</v>
      </c>
      <c r="Y551" s="48">
        <v>0</v>
      </c>
      <c r="Z551" s="48">
        <v>0</v>
      </c>
      <c r="AA551" s="48">
        <v>0</v>
      </c>
      <c r="AB551" s="48">
        <v>0</v>
      </c>
      <c r="AC551" s="48">
        <v>0</v>
      </c>
      <c r="AD551" s="48">
        <v>0</v>
      </c>
      <c r="AE551" s="48">
        <v>0</v>
      </c>
      <c r="AF551" s="48">
        <v>0.05</v>
      </c>
      <c r="AG551" s="48">
        <v>0</v>
      </c>
      <c r="AH551" s="45" t="s">
        <v>759</v>
      </c>
    </row>
    <row r="552" spans="1:34" x14ac:dyDescent="0.25">
      <c r="A552" s="1">
        <v>548</v>
      </c>
      <c r="B552" s="37">
        <v>24207039</v>
      </c>
      <c r="C552" s="37" t="s">
        <v>648</v>
      </c>
      <c r="D552" s="37" t="s">
        <v>648</v>
      </c>
      <c r="E552" s="43">
        <v>2500</v>
      </c>
      <c r="F552" s="43">
        <v>2600</v>
      </c>
      <c r="G552" s="43">
        <v>2500</v>
      </c>
      <c r="H552" s="43">
        <v>2500</v>
      </c>
      <c r="I552" s="37"/>
      <c r="J552" s="48">
        <v>0</v>
      </c>
      <c r="K552" s="48">
        <v>0.5</v>
      </c>
      <c r="L552" s="48">
        <v>0</v>
      </c>
      <c r="M552" s="48">
        <v>0</v>
      </c>
      <c r="N552" s="48">
        <v>0</v>
      </c>
      <c r="O552" s="48">
        <v>0.4</v>
      </c>
      <c r="P552" s="48">
        <v>0</v>
      </c>
      <c r="Q552" s="48">
        <v>0</v>
      </c>
      <c r="R552" s="48">
        <v>0</v>
      </c>
      <c r="S552" s="48">
        <v>0.1</v>
      </c>
      <c r="T552" s="48">
        <v>0</v>
      </c>
      <c r="U552" s="48">
        <v>0</v>
      </c>
      <c r="V552" s="48">
        <v>0</v>
      </c>
      <c r="W552" s="48">
        <v>0</v>
      </c>
      <c r="X552" s="48">
        <v>0</v>
      </c>
      <c r="Y552" s="48">
        <v>0</v>
      </c>
      <c r="Z552" s="48">
        <v>0</v>
      </c>
      <c r="AA552" s="48">
        <v>0</v>
      </c>
      <c r="AB552" s="48">
        <v>0</v>
      </c>
      <c r="AC552" s="48">
        <v>0</v>
      </c>
      <c r="AD552" s="48">
        <v>0</v>
      </c>
      <c r="AE552" s="48">
        <v>0</v>
      </c>
      <c r="AF552" s="48">
        <v>0</v>
      </c>
      <c r="AG552" s="48">
        <v>0</v>
      </c>
      <c r="AH552" s="45" t="s">
        <v>762</v>
      </c>
    </row>
    <row r="553" spans="1:34" x14ac:dyDescent="0.25">
      <c r="A553" s="1">
        <v>549</v>
      </c>
      <c r="B553" s="32">
        <v>47823895</v>
      </c>
      <c r="C553" s="32" t="s">
        <v>649</v>
      </c>
      <c r="D553" s="32"/>
      <c r="E553" s="44">
        <v>5500</v>
      </c>
      <c r="F553" s="44">
        <v>5700</v>
      </c>
      <c r="G553" s="44">
        <v>5650</v>
      </c>
      <c r="H553" s="44">
        <v>6000</v>
      </c>
      <c r="I553" s="32"/>
      <c r="J553" s="48">
        <v>0.45</v>
      </c>
      <c r="K553" s="48">
        <v>9.9999999999999978E-2</v>
      </c>
      <c r="L553" s="48">
        <v>0</v>
      </c>
      <c r="M553" s="48">
        <v>0.35</v>
      </c>
      <c r="N553" s="48">
        <v>0</v>
      </c>
      <c r="O553" s="48">
        <v>0</v>
      </c>
      <c r="P553" s="48">
        <v>0</v>
      </c>
      <c r="Q553" s="48">
        <v>0.1</v>
      </c>
      <c r="R553" s="48">
        <v>0</v>
      </c>
      <c r="S553" s="48">
        <v>0</v>
      </c>
      <c r="T553" s="48">
        <v>0</v>
      </c>
      <c r="U553" s="48">
        <v>0</v>
      </c>
      <c r="V553" s="48">
        <v>0</v>
      </c>
      <c r="W553" s="48">
        <v>0</v>
      </c>
      <c r="X553" s="48">
        <v>0</v>
      </c>
      <c r="Y553" s="48">
        <v>0</v>
      </c>
      <c r="Z553" s="48">
        <v>0</v>
      </c>
      <c r="AA553" s="48">
        <v>0</v>
      </c>
      <c r="AB553" s="48">
        <v>0</v>
      </c>
      <c r="AC553" s="48">
        <v>0</v>
      </c>
      <c r="AD553" s="48">
        <v>0</v>
      </c>
      <c r="AE553" s="48">
        <v>0</v>
      </c>
      <c r="AF553" s="48">
        <v>0</v>
      </c>
      <c r="AG553" s="48">
        <v>0</v>
      </c>
      <c r="AH553" s="45" t="s">
        <v>761</v>
      </c>
    </row>
    <row r="554" spans="1:34" x14ac:dyDescent="0.25">
      <c r="A554" s="1">
        <v>550</v>
      </c>
      <c r="B554" s="37">
        <v>47678470</v>
      </c>
      <c r="C554" s="37" t="s">
        <v>650</v>
      </c>
      <c r="D554" s="37"/>
      <c r="E554" s="43">
        <v>5000</v>
      </c>
      <c r="F554" s="43">
        <v>5200</v>
      </c>
      <c r="G554" s="43">
        <v>4500</v>
      </c>
      <c r="H554" s="43">
        <v>5000</v>
      </c>
      <c r="I554" s="37"/>
      <c r="J554" s="48">
        <v>0</v>
      </c>
      <c r="K554" s="48">
        <v>0</v>
      </c>
      <c r="L554" s="48">
        <v>0</v>
      </c>
      <c r="M554" s="48">
        <v>0</v>
      </c>
      <c r="N554" s="48">
        <v>0</v>
      </c>
      <c r="O554" s="48">
        <v>0</v>
      </c>
      <c r="P554" s="48">
        <v>0</v>
      </c>
      <c r="Q554" s="48">
        <v>0</v>
      </c>
      <c r="R554" s="48">
        <v>0</v>
      </c>
      <c r="S554" s="48">
        <v>0</v>
      </c>
      <c r="T554" s="48">
        <v>0</v>
      </c>
      <c r="U554" s="48">
        <v>0</v>
      </c>
      <c r="V554" s="48">
        <v>0</v>
      </c>
      <c r="W554" s="48">
        <v>0</v>
      </c>
      <c r="X554" s="48">
        <v>0</v>
      </c>
      <c r="Y554" s="48">
        <v>0</v>
      </c>
      <c r="Z554" s="48">
        <v>0.5</v>
      </c>
      <c r="AA554" s="48">
        <v>0.5</v>
      </c>
      <c r="AB554" s="48">
        <v>0</v>
      </c>
      <c r="AC554" s="48">
        <v>0</v>
      </c>
      <c r="AD554" s="48">
        <v>0</v>
      </c>
      <c r="AE554" s="48">
        <v>0</v>
      </c>
      <c r="AF554" s="48">
        <v>0</v>
      </c>
      <c r="AG554" s="48">
        <v>0</v>
      </c>
      <c r="AH554" s="45" t="s">
        <v>762</v>
      </c>
    </row>
    <row r="555" spans="1:34" x14ac:dyDescent="0.25">
      <c r="A555" s="1">
        <v>551</v>
      </c>
      <c r="B555" s="32">
        <v>2385970</v>
      </c>
      <c r="C555" s="32" t="s">
        <v>651</v>
      </c>
      <c r="D555" s="32"/>
      <c r="E555" s="44">
        <v>800</v>
      </c>
      <c r="F555" s="44">
        <v>750</v>
      </c>
      <c r="G555" s="44">
        <v>700</v>
      </c>
      <c r="H555" s="44">
        <v>800</v>
      </c>
      <c r="I555" s="32"/>
      <c r="J555" s="48">
        <v>0</v>
      </c>
      <c r="K555" s="48">
        <v>0</v>
      </c>
      <c r="L555" s="48">
        <v>0</v>
      </c>
      <c r="M555" s="48">
        <v>0</v>
      </c>
      <c r="N555" s="48">
        <v>0</v>
      </c>
      <c r="O555" s="48">
        <v>0</v>
      </c>
      <c r="P555" s="48">
        <v>0</v>
      </c>
      <c r="Q555" s="48">
        <v>0</v>
      </c>
      <c r="R555" s="48">
        <v>0</v>
      </c>
      <c r="S555" s="48">
        <v>0</v>
      </c>
      <c r="T555" s="48">
        <v>0</v>
      </c>
      <c r="U555" s="48">
        <v>0</v>
      </c>
      <c r="V555" s="48">
        <v>0.1</v>
      </c>
      <c r="W555" s="48">
        <v>0.05</v>
      </c>
      <c r="X555" s="48">
        <v>0</v>
      </c>
      <c r="Y555" s="48">
        <v>0</v>
      </c>
      <c r="Z555" s="48">
        <v>0</v>
      </c>
      <c r="AA555" s="48">
        <v>0</v>
      </c>
      <c r="AB555" s="48">
        <v>0</v>
      </c>
      <c r="AC555" s="48">
        <v>0</v>
      </c>
      <c r="AD555" s="48">
        <v>0</v>
      </c>
      <c r="AE555" s="48">
        <v>0.85</v>
      </c>
      <c r="AF555" s="48">
        <v>0</v>
      </c>
      <c r="AG555" s="48">
        <v>0</v>
      </c>
      <c r="AH555" s="45" t="s">
        <v>759</v>
      </c>
    </row>
    <row r="556" spans="1:34" x14ac:dyDescent="0.25">
      <c r="A556" s="1">
        <v>552</v>
      </c>
      <c r="B556" s="37">
        <v>25948849</v>
      </c>
      <c r="C556" s="37" t="s">
        <v>652</v>
      </c>
      <c r="D556" s="37"/>
      <c r="E556" s="43">
        <v>9800</v>
      </c>
      <c r="F556" s="43">
        <v>10600</v>
      </c>
      <c r="G556" s="43">
        <v>8900</v>
      </c>
      <c r="H556" s="43">
        <v>11000</v>
      </c>
      <c r="I556" s="37"/>
      <c r="J556" s="48">
        <v>0</v>
      </c>
      <c r="K556" s="48">
        <v>0.15000000000000002</v>
      </c>
      <c r="L556" s="48">
        <v>0</v>
      </c>
      <c r="M556" s="48">
        <v>0</v>
      </c>
      <c r="N556" s="48">
        <v>0</v>
      </c>
      <c r="O556" s="48">
        <v>0.1</v>
      </c>
      <c r="P556" s="48">
        <v>0</v>
      </c>
      <c r="Q556" s="48">
        <v>0</v>
      </c>
      <c r="R556" s="48">
        <v>0</v>
      </c>
      <c r="S556" s="48">
        <v>0.75</v>
      </c>
      <c r="T556" s="48">
        <v>0</v>
      </c>
      <c r="U556" s="48">
        <v>0</v>
      </c>
      <c r="V556" s="48">
        <v>0</v>
      </c>
      <c r="W556" s="48">
        <v>0</v>
      </c>
      <c r="X556" s="48">
        <v>0</v>
      </c>
      <c r="Y556" s="48">
        <v>0</v>
      </c>
      <c r="Z556" s="48">
        <v>0</v>
      </c>
      <c r="AA556" s="48">
        <v>0</v>
      </c>
      <c r="AB556" s="48">
        <v>0</v>
      </c>
      <c r="AC556" s="48">
        <v>0</v>
      </c>
      <c r="AD556" s="48">
        <v>0</v>
      </c>
      <c r="AE556" s="48">
        <v>0</v>
      </c>
      <c r="AF556" s="48">
        <v>0</v>
      </c>
      <c r="AG556" s="48">
        <v>0</v>
      </c>
      <c r="AH556" s="45" t="s">
        <v>761</v>
      </c>
    </row>
    <row r="557" spans="1:34" x14ac:dyDescent="0.25">
      <c r="A557" s="1">
        <v>553</v>
      </c>
      <c r="B557" s="32">
        <v>45193177</v>
      </c>
      <c r="C557" s="32" t="s">
        <v>653</v>
      </c>
      <c r="D557" s="32" t="s">
        <v>654</v>
      </c>
      <c r="E557" s="44">
        <v>0</v>
      </c>
      <c r="F557" s="44">
        <v>0</v>
      </c>
      <c r="G557" s="44">
        <v>0</v>
      </c>
      <c r="H557" s="44">
        <v>500</v>
      </c>
      <c r="I557" s="32"/>
      <c r="J557" s="48">
        <v>0</v>
      </c>
      <c r="K557" s="48">
        <v>1</v>
      </c>
      <c r="L557" s="48">
        <v>0</v>
      </c>
      <c r="M557" s="48">
        <v>0</v>
      </c>
      <c r="N557" s="48">
        <v>0</v>
      </c>
      <c r="O557" s="48">
        <v>0</v>
      </c>
      <c r="P557" s="48">
        <v>0</v>
      </c>
      <c r="Q557" s="48">
        <v>0</v>
      </c>
      <c r="R557" s="48">
        <v>0</v>
      </c>
      <c r="S557" s="48">
        <v>0</v>
      </c>
      <c r="T557" s="48">
        <v>0</v>
      </c>
      <c r="U557" s="48">
        <v>0</v>
      </c>
      <c r="V557" s="48">
        <v>0</v>
      </c>
      <c r="W557" s="48">
        <v>0</v>
      </c>
      <c r="X557" s="48">
        <v>0</v>
      </c>
      <c r="Y557" s="48">
        <v>0</v>
      </c>
      <c r="Z557" s="48">
        <v>0</v>
      </c>
      <c r="AA557" s="48">
        <v>0</v>
      </c>
      <c r="AB557" s="48">
        <v>0</v>
      </c>
      <c r="AC557" s="48">
        <v>0</v>
      </c>
      <c r="AD557" s="48">
        <v>0</v>
      </c>
      <c r="AE557" s="48">
        <v>0</v>
      </c>
      <c r="AF557" s="48">
        <v>0</v>
      </c>
      <c r="AG557" s="48">
        <v>0</v>
      </c>
      <c r="AH557" s="45" t="s">
        <v>759</v>
      </c>
    </row>
    <row r="558" spans="1:34" x14ac:dyDescent="0.25">
      <c r="A558" s="1">
        <v>554</v>
      </c>
      <c r="B558" s="37">
        <v>25840479</v>
      </c>
      <c r="C558" s="37" t="s">
        <v>655</v>
      </c>
      <c r="D558" s="37"/>
      <c r="E558" s="43">
        <v>10000</v>
      </c>
      <c r="F558" s="43">
        <v>10000</v>
      </c>
      <c r="G558" s="43">
        <v>10000</v>
      </c>
      <c r="H558" s="43">
        <v>10000</v>
      </c>
      <c r="I558" s="37"/>
      <c r="J558" s="48">
        <v>0.05</v>
      </c>
      <c r="K558" s="48">
        <v>0.24999999999999989</v>
      </c>
      <c r="L558" s="48">
        <v>0.15</v>
      </c>
      <c r="M558" s="48">
        <v>0.05</v>
      </c>
      <c r="N558" s="48">
        <v>0</v>
      </c>
      <c r="O558" s="48">
        <v>0</v>
      </c>
      <c r="P558" s="48">
        <v>0</v>
      </c>
      <c r="Q558" s="48">
        <v>0</v>
      </c>
      <c r="R558" s="48">
        <v>0</v>
      </c>
      <c r="S558" s="48">
        <v>0.05</v>
      </c>
      <c r="T558" s="48">
        <v>0</v>
      </c>
      <c r="U558" s="48">
        <v>0</v>
      </c>
      <c r="V558" s="48">
        <v>0</v>
      </c>
      <c r="W558" s="48">
        <v>0.15</v>
      </c>
      <c r="X558" s="48">
        <v>0.2</v>
      </c>
      <c r="Y558" s="48">
        <v>0</v>
      </c>
      <c r="Z558" s="48">
        <v>0</v>
      </c>
      <c r="AA558" s="48">
        <v>0.05</v>
      </c>
      <c r="AB558" s="48">
        <v>0.05</v>
      </c>
      <c r="AC558" s="48">
        <v>0</v>
      </c>
      <c r="AD558" s="48">
        <v>0</v>
      </c>
      <c r="AE558" s="48">
        <v>0</v>
      </c>
      <c r="AF558" s="48">
        <v>0</v>
      </c>
      <c r="AG558" s="48">
        <v>0</v>
      </c>
      <c r="AH558" s="45" t="s">
        <v>760</v>
      </c>
    </row>
    <row r="559" spans="1:34" x14ac:dyDescent="0.25">
      <c r="A559" s="1">
        <v>555</v>
      </c>
      <c r="B559" s="32">
        <v>10081771</v>
      </c>
      <c r="C559" s="32" t="s">
        <v>656</v>
      </c>
      <c r="D559" s="32"/>
      <c r="E559" s="44">
        <v>10500</v>
      </c>
      <c r="F559" s="44">
        <v>10800</v>
      </c>
      <c r="G559" s="44">
        <v>9400</v>
      </c>
      <c r="H559" s="44">
        <v>6000</v>
      </c>
      <c r="I559" s="32"/>
      <c r="J559" s="48">
        <v>0</v>
      </c>
      <c r="K559" s="48">
        <v>2.0000000000000018E-2</v>
      </c>
      <c r="L559" s="48">
        <v>0</v>
      </c>
      <c r="M559" s="48">
        <v>0</v>
      </c>
      <c r="N559" s="48">
        <v>0</v>
      </c>
      <c r="O559" s="48">
        <v>0</v>
      </c>
      <c r="P559" s="48">
        <v>0</v>
      </c>
      <c r="Q559" s="48">
        <v>0</v>
      </c>
      <c r="R559" s="48">
        <v>0</v>
      </c>
      <c r="S559" s="48">
        <v>0.04</v>
      </c>
      <c r="T559" s="48">
        <v>0</v>
      </c>
      <c r="U559" s="48">
        <v>0</v>
      </c>
      <c r="V559" s="48">
        <v>0</v>
      </c>
      <c r="W559" s="48">
        <v>0.48</v>
      </c>
      <c r="X559" s="48">
        <v>0</v>
      </c>
      <c r="Y559" s="48">
        <v>0</v>
      </c>
      <c r="Z559" s="48">
        <v>0</v>
      </c>
      <c r="AA559" s="48">
        <v>0.28000000000000003</v>
      </c>
      <c r="AB559" s="48">
        <v>0</v>
      </c>
      <c r="AC559" s="48">
        <v>0</v>
      </c>
      <c r="AD559" s="48">
        <v>0</v>
      </c>
      <c r="AE559" s="48">
        <v>0.18</v>
      </c>
      <c r="AF559" s="48">
        <v>0</v>
      </c>
      <c r="AG559" s="48">
        <v>0</v>
      </c>
      <c r="AH559" s="45" t="s">
        <v>760</v>
      </c>
    </row>
    <row r="560" spans="1:34" x14ac:dyDescent="0.25">
      <c r="A560" s="1">
        <v>556</v>
      </c>
      <c r="B560" s="37">
        <v>25509420</v>
      </c>
      <c r="C560" s="37" t="s">
        <v>657</v>
      </c>
      <c r="D560" s="37"/>
      <c r="E560" s="43">
        <v>3600</v>
      </c>
      <c r="F560" s="43">
        <v>3950</v>
      </c>
      <c r="G560" s="43">
        <v>4200</v>
      </c>
      <c r="H560" s="43">
        <v>4150</v>
      </c>
      <c r="I560" s="37"/>
      <c r="J560" s="48">
        <v>0</v>
      </c>
      <c r="K560" s="48">
        <v>0.56000000000000005</v>
      </c>
      <c r="L560" s="48">
        <v>0.22</v>
      </c>
      <c r="M560" s="48">
        <v>0.06</v>
      </c>
      <c r="N560" s="48">
        <v>0</v>
      </c>
      <c r="O560" s="48">
        <v>0.01</v>
      </c>
      <c r="P560" s="48">
        <v>0.02</v>
      </c>
      <c r="Q560" s="48">
        <v>0.01</v>
      </c>
      <c r="R560" s="48">
        <v>0</v>
      </c>
      <c r="S560" s="48">
        <v>0.01</v>
      </c>
      <c r="T560" s="48">
        <v>0.02</v>
      </c>
      <c r="U560" s="48">
        <v>0.01</v>
      </c>
      <c r="V560" s="48">
        <v>0</v>
      </c>
      <c r="W560" s="48">
        <v>0.01</v>
      </c>
      <c r="X560" s="48">
        <v>0.02</v>
      </c>
      <c r="Y560" s="48">
        <v>0.01</v>
      </c>
      <c r="Z560" s="48">
        <v>0</v>
      </c>
      <c r="AA560" s="48">
        <v>0.01</v>
      </c>
      <c r="AB560" s="48">
        <v>0.02</v>
      </c>
      <c r="AC560" s="48">
        <v>0.01</v>
      </c>
      <c r="AD560" s="48">
        <v>0</v>
      </c>
      <c r="AE560" s="48">
        <v>0</v>
      </c>
      <c r="AF560" s="48">
        <v>0</v>
      </c>
      <c r="AG560" s="48">
        <v>0</v>
      </c>
      <c r="AH560" s="45" t="s">
        <v>762</v>
      </c>
    </row>
    <row r="561" spans="1:34" x14ac:dyDescent="0.25">
      <c r="A561" s="1">
        <v>557</v>
      </c>
      <c r="B561" s="32">
        <v>63323958</v>
      </c>
      <c r="C561" s="32" t="s">
        <v>658</v>
      </c>
      <c r="D561" s="32"/>
      <c r="E561" s="44">
        <v>22000</v>
      </c>
      <c r="F561" s="44">
        <v>22500</v>
      </c>
      <c r="G561" s="44">
        <v>21500</v>
      </c>
      <c r="H561" s="44">
        <v>22000</v>
      </c>
      <c r="I561" s="32"/>
      <c r="J561" s="48">
        <v>0.05</v>
      </c>
      <c r="K561" s="48">
        <v>0.5</v>
      </c>
      <c r="L561" s="48">
        <v>0</v>
      </c>
      <c r="M561" s="48">
        <v>0.35</v>
      </c>
      <c r="N561" s="48">
        <v>0</v>
      </c>
      <c r="O561" s="48">
        <v>0</v>
      </c>
      <c r="P561" s="48">
        <v>0</v>
      </c>
      <c r="Q561" s="48">
        <v>0</v>
      </c>
      <c r="R561" s="48">
        <v>0</v>
      </c>
      <c r="S561" s="48">
        <v>0.05</v>
      </c>
      <c r="T561" s="48">
        <v>0</v>
      </c>
      <c r="U561" s="48">
        <v>0</v>
      </c>
      <c r="V561" s="48">
        <v>0</v>
      </c>
      <c r="W561" s="48">
        <v>0.05</v>
      </c>
      <c r="X561" s="48">
        <v>0</v>
      </c>
      <c r="Y561" s="48">
        <v>0</v>
      </c>
      <c r="Z561" s="48">
        <v>0</v>
      </c>
      <c r="AA561" s="48">
        <v>0</v>
      </c>
      <c r="AB561" s="48">
        <v>0</v>
      </c>
      <c r="AC561" s="48">
        <v>0</v>
      </c>
      <c r="AD561" s="48">
        <v>0</v>
      </c>
      <c r="AE561" s="48">
        <v>0</v>
      </c>
      <c r="AF561" s="48">
        <v>0</v>
      </c>
      <c r="AG561" s="48">
        <v>0</v>
      </c>
      <c r="AH561" s="45" t="s">
        <v>759</v>
      </c>
    </row>
    <row r="562" spans="1:34" x14ac:dyDescent="0.25">
      <c r="A562" s="1">
        <v>558</v>
      </c>
      <c r="B562" s="37">
        <v>28568575</v>
      </c>
      <c r="C562" s="37" t="s">
        <v>659</v>
      </c>
      <c r="D562" s="37"/>
      <c r="E562" s="43">
        <v>20600</v>
      </c>
      <c r="F562" s="43">
        <v>19100</v>
      </c>
      <c r="G562" s="43">
        <v>20100</v>
      </c>
      <c r="H562" s="43">
        <v>22200</v>
      </c>
      <c r="I562" s="37"/>
      <c r="J562" s="48">
        <v>0</v>
      </c>
      <c r="K562" s="48">
        <v>5.9999999999999942E-2</v>
      </c>
      <c r="L562" s="48">
        <v>0</v>
      </c>
      <c r="M562" s="48">
        <v>0</v>
      </c>
      <c r="N562" s="48">
        <v>0</v>
      </c>
      <c r="O562" s="48">
        <v>0.02</v>
      </c>
      <c r="P562" s="48">
        <v>0</v>
      </c>
      <c r="Q562" s="48">
        <v>0</v>
      </c>
      <c r="R562" s="48">
        <v>0</v>
      </c>
      <c r="S562" s="48">
        <v>0.71</v>
      </c>
      <c r="T562" s="48">
        <v>0</v>
      </c>
      <c r="U562" s="48">
        <v>0</v>
      </c>
      <c r="V562" s="48">
        <v>0</v>
      </c>
      <c r="W562" s="48">
        <v>0.02</v>
      </c>
      <c r="X562" s="48">
        <v>0</v>
      </c>
      <c r="Y562" s="48">
        <v>0</v>
      </c>
      <c r="Z562" s="48">
        <v>0</v>
      </c>
      <c r="AA562" s="48">
        <v>0.17</v>
      </c>
      <c r="AB562" s="48">
        <v>0</v>
      </c>
      <c r="AC562" s="48">
        <v>0</v>
      </c>
      <c r="AD562" s="48">
        <v>0</v>
      </c>
      <c r="AE562" s="48">
        <v>0.02</v>
      </c>
      <c r="AF562" s="48">
        <v>0</v>
      </c>
      <c r="AG562" s="48">
        <v>0</v>
      </c>
      <c r="AH562" s="45" t="s">
        <v>760</v>
      </c>
    </row>
    <row r="563" spans="1:34" x14ac:dyDescent="0.25">
      <c r="A563" s="1">
        <v>559</v>
      </c>
      <c r="B563" s="32">
        <v>27103803</v>
      </c>
      <c r="C563" s="32" t="s">
        <v>660</v>
      </c>
      <c r="D563" s="32"/>
      <c r="E563" s="44">
        <v>14153</v>
      </c>
      <c r="F563" s="44">
        <v>9960</v>
      </c>
      <c r="G563" s="44">
        <v>12341</v>
      </c>
      <c r="H563" s="44">
        <v>15760</v>
      </c>
      <c r="I563" s="32"/>
      <c r="J563" s="48">
        <v>0</v>
      </c>
      <c r="K563" s="48">
        <v>0</v>
      </c>
      <c r="L563" s="48">
        <v>0.18</v>
      </c>
      <c r="M563" s="48">
        <v>0</v>
      </c>
      <c r="N563" s="48">
        <v>0</v>
      </c>
      <c r="O563" s="48">
        <v>0</v>
      </c>
      <c r="P563" s="48">
        <v>0.13</v>
      </c>
      <c r="Q563" s="48">
        <v>0</v>
      </c>
      <c r="R563" s="48">
        <v>0</v>
      </c>
      <c r="S563" s="48">
        <v>0</v>
      </c>
      <c r="T563" s="48">
        <v>0.02</v>
      </c>
      <c r="U563" s="48">
        <v>0</v>
      </c>
      <c r="V563" s="48">
        <v>0</v>
      </c>
      <c r="W563" s="48">
        <v>0</v>
      </c>
      <c r="X563" s="48">
        <v>0.03</v>
      </c>
      <c r="Y563" s="48">
        <v>0</v>
      </c>
      <c r="Z563" s="48">
        <v>0</v>
      </c>
      <c r="AA563" s="48">
        <v>0</v>
      </c>
      <c r="AB563" s="48">
        <v>0.49</v>
      </c>
      <c r="AC563" s="48">
        <v>0</v>
      </c>
      <c r="AD563" s="48">
        <v>0</v>
      </c>
      <c r="AE563" s="48">
        <v>0</v>
      </c>
      <c r="AF563" s="48">
        <v>0.15</v>
      </c>
      <c r="AG563" s="48">
        <v>0</v>
      </c>
      <c r="AH563" s="45" t="s">
        <v>760</v>
      </c>
    </row>
    <row r="564" spans="1:34" x14ac:dyDescent="0.25">
      <c r="A564" s="1">
        <v>560</v>
      </c>
      <c r="B564" s="37">
        <v>3804445</v>
      </c>
      <c r="C564" s="37" t="s">
        <v>661</v>
      </c>
      <c r="D564" s="37" t="s">
        <v>662</v>
      </c>
      <c r="E564" s="43">
        <v>3000</v>
      </c>
      <c r="F564" s="43">
        <v>4000</v>
      </c>
      <c r="G564" s="43">
        <v>4500</v>
      </c>
      <c r="H564" s="43">
        <v>5000</v>
      </c>
      <c r="I564" s="37"/>
      <c r="J564" s="48">
        <v>0</v>
      </c>
      <c r="K564" s="48">
        <v>0</v>
      </c>
      <c r="L564" s="48">
        <v>0.18</v>
      </c>
      <c r="M564" s="48">
        <v>0</v>
      </c>
      <c r="N564" s="48">
        <v>0</v>
      </c>
      <c r="O564" s="48">
        <v>0</v>
      </c>
      <c r="P564" s="48">
        <v>0.1</v>
      </c>
      <c r="Q564" s="48">
        <v>0</v>
      </c>
      <c r="R564" s="48">
        <v>0</v>
      </c>
      <c r="S564" s="48">
        <v>0</v>
      </c>
      <c r="T564" s="48">
        <v>0.02</v>
      </c>
      <c r="U564" s="48">
        <v>0</v>
      </c>
      <c r="V564" s="48">
        <v>0</v>
      </c>
      <c r="W564" s="48">
        <v>0</v>
      </c>
      <c r="X564" s="48">
        <v>0.1</v>
      </c>
      <c r="Y564" s="48">
        <v>0</v>
      </c>
      <c r="Z564" s="48">
        <v>0</v>
      </c>
      <c r="AA564" s="48">
        <v>0</v>
      </c>
      <c r="AB564" s="48">
        <v>0.3</v>
      </c>
      <c r="AC564" s="48">
        <v>0</v>
      </c>
      <c r="AD564" s="48">
        <v>0</v>
      </c>
      <c r="AE564" s="48">
        <v>0</v>
      </c>
      <c r="AF564" s="48">
        <v>0.3</v>
      </c>
      <c r="AG564" s="48">
        <v>0</v>
      </c>
      <c r="AH564" s="45" t="s">
        <v>762</v>
      </c>
    </row>
    <row r="565" spans="1:34" x14ac:dyDescent="0.25">
      <c r="A565" s="1">
        <v>561</v>
      </c>
      <c r="B565" s="32">
        <v>6279198</v>
      </c>
      <c r="C565" s="32" t="s">
        <v>663</v>
      </c>
      <c r="D565" s="32" t="s">
        <v>664</v>
      </c>
      <c r="E565" s="44">
        <v>1000</v>
      </c>
      <c r="F565" s="44">
        <v>2000</v>
      </c>
      <c r="G565" s="44">
        <v>2500</v>
      </c>
      <c r="H565" s="44">
        <v>3000</v>
      </c>
      <c r="I565" s="32"/>
      <c r="J565" s="48">
        <v>0</v>
      </c>
      <c r="K565" s="48">
        <v>0.19999999999999996</v>
      </c>
      <c r="L565" s="48">
        <v>0</v>
      </c>
      <c r="M565" s="48">
        <v>0</v>
      </c>
      <c r="N565" s="48">
        <v>0</v>
      </c>
      <c r="O565" s="48">
        <v>0</v>
      </c>
      <c r="P565" s="48">
        <v>0</v>
      </c>
      <c r="Q565" s="48">
        <v>0</v>
      </c>
      <c r="R565" s="48">
        <v>0</v>
      </c>
      <c r="S565" s="48">
        <v>0</v>
      </c>
      <c r="T565" s="48">
        <v>0</v>
      </c>
      <c r="U565" s="48">
        <v>0</v>
      </c>
      <c r="V565" s="48">
        <v>0</v>
      </c>
      <c r="W565" s="48">
        <v>0</v>
      </c>
      <c r="X565" s="48">
        <v>0</v>
      </c>
      <c r="Y565" s="48">
        <v>0</v>
      </c>
      <c r="Z565" s="48">
        <v>0</v>
      </c>
      <c r="AA565" s="48">
        <v>0.2</v>
      </c>
      <c r="AB565" s="48">
        <v>0</v>
      </c>
      <c r="AC565" s="48">
        <v>0</v>
      </c>
      <c r="AD565" s="48">
        <v>0</v>
      </c>
      <c r="AE565" s="48">
        <v>0.6</v>
      </c>
      <c r="AF565" s="48">
        <v>0</v>
      </c>
      <c r="AG565" s="48">
        <v>0</v>
      </c>
      <c r="AH565" s="45" t="s">
        <v>759</v>
      </c>
    </row>
    <row r="566" spans="1:34" x14ac:dyDescent="0.25">
      <c r="A566" s="1">
        <v>562</v>
      </c>
      <c r="B566" s="37">
        <v>27796728</v>
      </c>
      <c r="C566" s="37" t="s">
        <v>665</v>
      </c>
      <c r="D566" s="37"/>
      <c r="E566" s="43">
        <v>1200</v>
      </c>
      <c r="F566" s="43">
        <v>1850</v>
      </c>
      <c r="G566" s="43">
        <v>2100</v>
      </c>
      <c r="H566" s="43">
        <v>2500</v>
      </c>
      <c r="I566" s="37"/>
      <c r="J566" s="48">
        <v>0.2</v>
      </c>
      <c r="K566" s="48">
        <v>0.5</v>
      </c>
      <c r="L566" s="48">
        <v>0</v>
      </c>
      <c r="M566" s="48">
        <v>0</v>
      </c>
      <c r="N566" s="48">
        <v>0.2</v>
      </c>
      <c r="O566" s="48">
        <v>0</v>
      </c>
      <c r="P566" s="48">
        <v>0</v>
      </c>
      <c r="Q566" s="48">
        <v>0</v>
      </c>
      <c r="R566" s="48">
        <v>0.1</v>
      </c>
      <c r="S566" s="48">
        <v>0</v>
      </c>
      <c r="T566" s="48">
        <v>0</v>
      </c>
      <c r="U566" s="48">
        <v>0</v>
      </c>
      <c r="V566" s="48">
        <v>0</v>
      </c>
      <c r="W566" s="48">
        <v>0</v>
      </c>
      <c r="X566" s="48">
        <v>0</v>
      </c>
      <c r="Y566" s="48">
        <v>0</v>
      </c>
      <c r="Z566" s="48">
        <v>0</v>
      </c>
      <c r="AA566" s="48">
        <v>0</v>
      </c>
      <c r="AB566" s="48">
        <v>0</v>
      </c>
      <c r="AC566" s="48">
        <v>0</v>
      </c>
      <c r="AD566" s="48">
        <v>0</v>
      </c>
      <c r="AE566" s="48">
        <v>0</v>
      </c>
      <c r="AF566" s="48">
        <v>0</v>
      </c>
      <c r="AG566" s="48">
        <v>0</v>
      </c>
      <c r="AH566" s="45" t="s">
        <v>759</v>
      </c>
    </row>
    <row r="567" spans="1:34" x14ac:dyDescent="0.25">
      <c r="A567" s="1">
        <v>563</v>
      </c>
      <c r="B567" s="32">
        <v>25869400</v>
      </c>
      <c r="C567" s="32" t="s">
        <v>666</v>
      </c>
      <c r="D567" s="32" t="s">
        <v>667</v>
      </c>
      <c r="E567" s="44">
        <v>10850</v>
      </c>
      <c r="F567" s="44">
        <v>8920</v>
      </c>
      <c r="G567" s="44">
        <v>7300</v>
      </c>
      <c r="H567" s="44">
        <v>7000</v>
      </c>
      <c r="I567" s="32"/>
      <c r="J567" s="48">
        <v>0.09</v>
      </c>
      <c r="K567" s="48">
        <v>0</v>
      </c>
      <c r="L567" s="48">
        <v>0</v>
      </c>
      <c r="M567" s="48">
        <v>0.8</v>
      </c>
      <c r="N567" s="48">
        <v>0</v>
      </c>
      <c r="O567" s="48">
        <v>0</v>
      </c>
      <c r="P567" s="48">
        <v>0</v>
      </c>
      <c r="Q567" s="48">
        <v>0.03</v>
      </c>
      <c r="R567" s="48">
        <v>0</v>
      </c>
      <c r="S567" s="48">
        <v>0</v>
      </c>
      <c r="T567" s="48">
        <v>0</v>
      </c>
      <c r="U567" s="48">
        <v>0.08</v>
      </c>
      <c r="V567" s="48">
        <v>0</v>
      </c>
      <c r="W567" s="48">
        <v>0</v>
      </c>
      <c r="X567" s="48">
        <v>0</v>
      </c>
      <c r="Y567" s="48">
        <v>0</v>
      </c>
      <c r="Z567" s="48">
        <v>0</v>
      </c>
      <c r="AA567" s="48">
        <v>0</v>
      </c>
      <c r="AB567" s="48">
        <v>0</v>
      </c>
      <c r="AC567" s="48">
        <v>0</v>
      </c>
      <c r="AD567" s="48">
        <v>0</v>
      </c>
      <c r="AE567" s="48">
        <v>0</v>
      </c>
      <c r="AF567" s="48">
        <v>0</v>
      </c>
      <c r="AG567" s="48">
        <v>0</v>
      </c>
      <c r="AH567" s="45" t="s">
        <v>761</v>
      </c>
    </row>
    <row r="568" spans="1:34" x14ac:dyDescent="0.25">
      <c r="A568" s="1">
        <v>564</v>
      </c>
      <c r="B568" s="37">
        <v>28787684</v>
      </c>
      <c r="C568" s="37" t="s">
        <v>668</v>
      </c>
      <c r="D568" s="37"/>
      <c r="E568" s="43">
        <v>21754</v>
      </c>
      <c r="F568" s="43">
        <v>18587</v>
      </c>
      <c r="G568" s="43">
        <v>18606</v>
      </c>
      <c r="H568" s="43">
        <v>14466</v>
      </c>
      <c r="I568" s="37"/>
      <c r="J568" s="48">
        <v>0</v>
      </c>
      <c r="K568" s="48">
        <v>0.65</v>
      </c>
      <c r="L568" s="48">
        <v>0</v>
      </c>
      <c r="M568" s="48">
        <v>0</v>
      </c>
      <c r="N568" s="48">
        <v>0</v>
      </c>
      <c r="O568" s="48">
        <v>0.25</v>
      </c>
      <c r="P568" s="48">
        <v>0</v>
      </c>
      <c r="Q568" s="48">
        <v>0</v>
      </c>
      <c r="R568" s="48">
        <v>0</v>
      </c>
      <c r="S568" s="48">
        <v>0.1</v>
      </c>
      <c r="T568" s="48">
        <v>0</v>
      </c>
      <c r="U568" s="48">
        <v>0</v>
      </c>
      <c r="V568" s="48">
        <v>0</v>
      </c>
      <c r="W568" s="48">
        <v>0</v>
      </c>
      <c r="X568" s="48">
        <v>0</v>
      </c>
      <c r="Y568" s="48">
        <v>0</v>
      </c>
      <c r="Z568" s="48">
        <v>0</v>
      </c>
      <c r="AA568" s="48">
        <v>0</v>
      </c>
      <c r="AB568" s="48">
        <v>0</v>
      </c>
      <c r="AC568" s="48">
        <v>0</v>
      </c>
      <c r="AD568" s="48">
        <v>0</v>
      </c>
      <c r="AE568" s="48">
        <v>0</v>
      </c>
      <c r="AF568" s="48">
        <v>0</v>
      </c>
      <c r="AG568" s="48">
        <v>0</v>
      </c>
      <c r="AH568" s="45" t="s">
        <v>760</v>
      </c>
    </row>
    <row r="569" spans="1:34" x14ac:dyDescent="0.25">
      <c r="A569" s="1">
        <v>565</v>
      </c>
      <c r="B569" s="32">
        <v>9693301</v>
      </c>
      <c r="C569" s="32" t="s">
        <v>669</v>
      </c>
      <c r="D569" s="32"/>
      <c r="E569" s="44">
        <v>2000</v>
      </c>
      <c r="F569" s="44">
        <v>2400</v>
      </c>
      <c r="G569" s="44">
        <v>1800</v>
      </c>
      <c r="H569" s="44">
        <v>2000</v>
      </c>
      <c r="I569" s="32"/>
      <c r="J569" s="48">
        <v>0</v>
      </c>
      <c r="K569" s="48">
        <v>0</v>
      </c>
      <c r="L569" s="48">
        <v>0.1</v>
      </c>
      <c r="M569" s="48">
        <v>0</v>
      </c>
      <c r="N569" s="48">
        <v>0</v>
      </c>
      <c r="O569" s="48">
        <v>0</v>
      </c>
      <c r="P569" s="48">
        <v>0</v>
      </c>
      <c r="Q569" s="48">
        <v>0</v>
      </c>
      <c r="R569" s="48">
        <v>0</v>
      </c>
      <c r="S569" s="48">
        <v>0</v>
      </c>
      <c r="T569" s="48">
        <v>0</v>
      </c>
      <c r="U569" s="48">
        <v>0</v>
      </c>
      <c r="V569" s="48">
        <v>0</v>
      </c>
      <c r="W569" s="48">
        <v>0</v>
      </c>
      <c r="X569" s="48">
        <v>0.2</v>
      </c>
      <c r="Y569" s="48">
        <v>0</v>
      </c>
      <c r="Z569" s="48">
        <v>0</v>
      </c>
      <c r="AA569" s="48">
        <v>0</v>
      </c>
      <c r="AB569" s="48">
        <v>0.6</v>
      </c>
      <c r="AC569" s="48">
        <v>0</v>
      </c>
      <c r="AD569" s="48">
        <v>0</v>
      </c>
      <c r="AE569" s="48">
        <v>0</v>
      </c>
      <c r="AF569" s="48">
        <v>0.1</v>
      </c>
      <c r="AG569" s="48">
        <v>0</v>
      </c>
      <c r="AH569" s="45" t="s">
        <v>759</v>
      </c>
    </row>
    <row r="570" spans="1:34" x14ac:dyDescent="0.25">
      <c r="A570" s="1">
        <v>566</v>
      </c>
      <c r="B570" s="37">
        <v>67672744</v>
      </c>
      <c r="C570" s="37" t="s">
        <v>670</v>
      </c>
      <c r="D570" s="37"/>
      <c r="E570" s="43">
        <v>3600</v>
      </c>
      <c r="F570" s="43">
        <v>3400</v>
      </c>
      <c r="G570" s="43">
        <v>2900</v>
      </c>
      <c r="H570" s="43">
        <v>3000</v>
      </c>
      <c r="I570" s="37"/>
      <c r="J570" s="48">
        <v>0</v>
      </c>
      <c r="K570" s="48">
        <v>0</v>
      </c>
      <c r="L570" s="48">
        <v>0.2</v>
      </c>
      <c r="M570" s="48">
        <v>0</v>
      </c>
      <c r="N570" s="48">
        <v>0</v>
      </c>
      <c r="O570" s="48">
        <v>0</v>
      </c>
      <c r="P570" s="48">
        <v>0</v>
      </c>
      <c r="Q570" s="48">
        <v>0</v>
      </c>
      <c r="R570" s="48">
        <v>0</v>
      </c>
      <c r="S570" s="48">
        <v>0</v>
      </c>
      <c r="T570" s="48">
        <v>0</v>
      </c>
      <c r="U570" s="48">
        <v>0</v>
      </c>
      <c r="V570" s="48">
        <v>0</v>
      </c>
      <c r="W570" s="48">
        <v>0</v>
      </c>
      <c r="X570" s="48">
        <v>0.2</v>
      </c>
      <c r="Y570" s="48">
        <v>0</v>
      </c>
      <c r="Z570" s="48">
        <v>0</v>
      </c>
      <c r="AA570" s="48">
        <v>0</v>
      </c>
      <c r="AB570" s="48">
        <v>0.3</v>
      </c>
      <c r="AC570" s="48">
        <v>0</v>
      </c>
      <c r="AD570" s="48">
        <v>0</v>
      </c>
      <c r="AE570" s="48">
        <v>0</v>
      </c>
      <c r="AF570" s="48">
        <v>0.3</v>
      </c>
      <c r="AG570" s="48">
        <v>0</v>
      </c>
      <c r="AH570" s="45" t="s">
        <v>762</v>
      </c>
    </row>
    <row r="571" spans="1:34" x14ac:dyDescent="0.25">
      <c r="A571" s="1">
        <v>567</v>
      </c>
      <c r="B571" s="32">
        <v>25321692</v>
      </c>
      <c r="C571" s="32" t="s">
        <v>671</v>
      </c>
      <c r="D571" s="32"/>
      <c r="E571" s="44">
        <v>50000</v>
      </c>
      <c r="F571" s="44">
        <v>43000</v>
      </c>
      <c r="G571" s="44">
        <v>22000</v>
      </c>
      <c r="H571" s="44">
        <v>12000</v>
      </c>
      <c r="I571" s="32"/>
      <c r="J571" s="48">
        <v>0</v>
      </c>
      <c r="K571" s="48">
        <v>0.53</v>
      </c>
      <c r="L571" s="48">
        <v>0.32</v>
      </c>
      <c r="M571" s="48">
        <v>0.15</v>
      </c>
      <c r="N571" s="48">
        <v>0</v>
      </c>
      <c r="O571" s="48">
        <v>0</v>
      </c>
      <c r="P571" s="48">
        <v>0</v>
      </c>
      <c r="Q571" s="48">
        <v>0</v>
      </c>
      <c r="R571" s="48">
        <v>0</v>
      </c>
      <c r="S571" s="48">
        <v>0</v>
      </c>
      <c r="T571" s="48">
        <v>0</v>
      </c>
      <c r="U571" s="48">
        <v>0</v>
      </c>
      <c r="V571" s="48">
        <v>0</v>
      </c>
      <c r="W571" s="48">
        <v>0</v>
      </c>
      <c r="X571" s="48">
        <v>0</v>
      </c>
      <c r="Y571" s="48">
        <v>0</v>
      </c>
      <c r="Z571" s="48">
        <v>0</v>
      </c>
      <c r="AA571" s="48">
        <v>0</v>
      </c>
      <c r="AB571" s="48">
        <v>0</v>
      </c>
      <c r="AC571" s="48">
        <v>0</v>
      </c>
      <c r="AD571" s="48">
        <v>0</v>
      </c>
      <c r="AE571" s="48">
        <v>0</v>
      </c>
      <c r="AF571" s="48">
        <v>0</v>
      </c>
      <c r="AG571" s="48">
        <v>0</v>
      </c>
      <c r="AH571" s="45" t="s">
        <v>756</v>
      </c>
    </row>
    <row r="572" spans="1:34" x14ac:dyDescent="0.25">
      <c r="A572" s="1">
        <v>568</v>
      </c>
      <c r="B572" s="37">
        <v>63485460</v>
      </c>
      <c r="C572" s="37" t="s">
        <v>672</v>
      </c>
      <c r="D572" s="37"/>
      <c r="E572" s="43">
        <v>3700</v>
      </c>
      <c r="F572" s="43">
        <v>3500</v>
      </c>
      <c r="G572" s="43">
        <v>3450</v>
      </c>
      <c r="H572" s="43">
        <v>3300</v>
      </c>
      <c r="I572" s="37"/>
      <c r="J572" s="48">
        <v>0</v>
      </c>
      <c r="K572" s="48">
        <v>0.5</v>
      </c>
      <c r="L572" s="48">
        <v>0</v>
      </c>
      <c r="M572" s="48">
        <v>0.25</v>
      </c>
      <c r="N572" s="48">
        <v>0</v>
      </c>
      <c r="O572" s="48">
        <v>0</v>
      </c>
      <c r="P572" s="48">
        <v>0</v>
      </c>
      <c r="Q572" s="48">
        <v>0.25</v>
      </c>
      <c r="R572" s="48">
        <v>0</v>
      </c>
      <c r="S572" s="48">
        <v>0</v>
      </c>
      <c r="T572" s="48">
        <v>0</v>
      </c>
      <c r="U572" s="48">
        <v>0</v>
      </c>
      <c r="V572" s="48">
        <v>0</v>
      </c>
      <c r="W572" s="48">
        <v>0</v>
      </c>
      <c r="X572" s="48">
        <v>0</v>
      </c>
      <c r="Y572" s="48">
        <v>0</v>
      </c>
      <c r="Z572" s="48">
        <v>0</v>
      </c>
      <c r="AA572" s="48">
        <v>0</v>
      </c>
      <c r="AB572" s="48">
        <v>0</v>
      </c>
      <c r="AC572" s="48">
        <v>0</v>
      </c>
      <c r="AD572" s="48">
        <v>0</v>
      </c>
      <c r="AE572" s="48">
        <v>0</v>
      </c>
      <c r="AF572" s="48">
        <v>0</v>
      </c>
      <c r="AG572" s="48">
        <v>0</v>
      </c>
      <c r="AH572" s="45" t="s">
        <v>762</v>
      </c>
    </row>
    <row r="573" spans="1:34" x14ac:dyDescent="0.25">
      <c r="A573" s="1">
        <v>569</v>
      </c>
      <c r="B573" s="32">
        <v>68444249</v>
      </c>
      <c r="C573" s="32" t="s">
        <v>673</v>
      </c>
      <c r="D573" s="32"/>
      <c r="E573" s="44">
        <v>2000</v>
      </c>
      <c r="F573" s="44">
        <v>3000</v>
      </c>
      <c r="G573" s="44">
        <v>4000</v>
      </c>
      <c r="H573" s="44">
        <v>5000</v>
      </c>
      <c r="I573" s="32"/>
      <c r="J573" s="48">
        <v>0.05</v>
      </c>
      <c r="K573" s="48">
        <v>0.10000000000000009</v>
      </c>
      <c r="L573" s="48">
        <v>0</v>
      </c>
      <c r="M573" s="48">
        <v>0</v>
      </c>
      <c r="N573" s="48">
        <v>0.25</v>
      </c>
      <c r="O573" s="48">
        <v>0.6</v>
      </c>
      <c r="P573" s="48">
        <v>0</v>
      </c>
      <c r="Q573" s="48">
        <v>0</v>
      </c>
      <c r="R573" s="48">
        <v>0</v>
      </c>
      <c r="S573" s="48">
        <v>0</v>
      </c>
      <c r="T573" s="48">
        <v>0</v>
      </c>
      <c r="U573" s="48">
        <v>0</v>
      </c>
      <c r="V573" s="48">
        <v>0</v>
      </c>
      <c r="W573" s="48">
        <v>0</v>
      </c>
      <c r="X573" s="48">
        <v>0</v>
      </c>
      <c r="Y573" s="48">
        <v>0</v>
      </c>
      <c r="Z573" s="48">
        <v>0</v>
      </c>
      <c r="AA573" s="48">
        <v>0</v>
      </c>
      <c r="AB573" s="48">
        <v>0</v>
      </c>
      <c r="AC573" s="48">
        <v>0</v>
      </c>
      <c r="AD573" s="48">
        <v>0</v>
      </c>
      <c r="AE573" s="48">
        <v>0</v>
      </c>
      <c r="AF573" s="48">
        <v>0</v>
      </c>
      <c r="AG573" s="48">
        <v>0</v>
      </c>
      <c r="AH573" s="45" t="s">
        <v>762</v>
      </c>
    </row>
    <row r="574" spans="1:34" x14ac:dyDescent="0.25">
      <c r="A574" s="1">
        <v>570</v>
      </c>
      <c r="B574" s="37">
        <v>8867577</v>
      </c>
      <c r="C574" s="37" t="s">
        <v>674</v>
      </c>
      <c r="D574" s="37"/>
      <c r="E574" s="43">
        <v>2000</v>
      </c>
      <c r="F574" s="43">
        <v>2000</v>
      </c>
      <c r="G574" s="43">
        <v>5000</v>
      </c>
      <c r="H574" s="43">
        <v>5000</v>
      </c>
      <c r="I574" s="37"/>
      <c r="J574" s="48">
        <v>0.2</v>
      </c>
      <c r="K574" s="48">
        <v>0.55000000000000004</v>
      </c>
      <c r="L574" s="48">
        <v>0</v>
      </c>
      <c r="M574" s="48">
        <v>0</v>
      </c>
      <c r="N574" s="48">
        <v>0.05</v>
      </c>
      <c r="O574" s="48">
        <v>0.1</v>
      </c>
      <c r="P574" s="48">
        <v>0</v>
      </c>
      <c r="Q574" s="48">
        <v>0</v>
      </c>
      <c r="R574" s="48">
        <v>0.05</v>
      </c>
      <c r="S574" s="48">
        <v>0.05</v>
      </c>
      <c r="T574" s="48">
        <v>0</v>
      </c>
      <c r="U574" s="48">
        <v>0</v>
      </c>
      <c r="V574" s="48">
        <v>0</v>
      </c>
      <c r="W574" s="48">
        <v>0</v>
      </c>
      <c r="X574" s="48">
        <v>0</v>
      </c>
      <c r="Y574" s="48">
        <v>0</v>
      </c>
      <c r="Z574" s="48">
        <v>0</v>
      </c>
      <c r="AA574" s="48">
        <v>0</v>
      </c>
      <c r="AB574" s="48">
        <v>0</v>
      </c>
      <c r="AC574" s="48">
        <v>0</v>
      </c>
      <c r="AD574" s="48">
        <v>0</v>
      </c>
      <c r="AE574" s="48">
        <v>0</v>
      </c>
      <c r="AF574" s="48">
        <v>0</v>
      </c>
      <c r="AG574" s="48">
        <v>0</v>
      </c>
      <c r="AH574" s="45" t="s">
        <v>762</v>
      </c>
    </row>
    <row r="575" spans="1:34" x14ac:dyDescent="0.25">
      <c r="A575" s="1">
        <v>571</v>
      </c>
      <c r="B575" s="32">
        <v>25218506</v>
      </c>
      <c r="C575" s="32" t="s">
        <v>675</v>
      </c>
      <c r="D575" s="32"/>
      <c r="E575" s="44">
        <v>0</v>
      </c>
      <c r="F575" s="44">
        <v>0</v>
      </c>
      <c r="G575" s="44">
        <v>2000</v>
      </c>
      <c r="H575" s="44">
        <v>10000</v>
      </c>
      <c r="I575" s="32"/>
      <c r="J575" s="48">
        <v>0</v>
      </c>
      <c r="K575" s="48">
        <v>0.9</v>
      </c>
      <c r="L575" s="48">
        <v>0</v>
      </c>
      <c r="M575" s="48">
        <v>0</v>
      </c>
      <c r="N575" s="48">
        <v>0</v>
      </c>
      <c r="O575" s="48">
        <v>0</v>
      </c>
      <c r="P575" s="48">
        <v>0</v>
      </c>
      <c r="Q575" s="48">
        <v>0</v>
      </c>
      <c r="R575" s="48">
        <v>0</v>
      </c>
      <c r="S575" s="48">
        <v>0.03</v>
      </c>
      <c r="T575" s="48">
        <v>0</v>
      </c>
      <c r="U575" s="48">
        <v>0</v>
      </c>
      <c r="V575" s="48">
        <v>0</v>
      </c>
      <c r="W575" s="48">
        <v>0.04</v>
      </c>
      <c r="X575" s="48">
        <v>0</v>
      </c>
      <c r="Y575" s="48">
        <v>0</v>
      </c>
      <c r="Z575" s="48">
        <v>0</v>
      </c>
      <c r="AA575" s="48">
        <v>0.02</v>
      </c>
      <c r="AB575" s="48">
        <v>0</v>
      </c>
      <c r="AC575" s="48">
        <v>0</v>
      </c>
      <c r="AD575" s="48">
        <v>0</v>
      </c>
      <c r="AE575" s="48">
        <v>0.01</v>
      </c>
      <c r="AF575" s="48">
        <v>0</v>
      </c>
      <c r="AG575" s="48">
        <v>0</v>
      </c>
      <c r="AH575" s="45" t="s">
        <v>759</v>
      </c>
    </row>
    <row r="576" spans="1:34" x14ac:dyDescent="0.25">
      <c r="A576" s="1">
        <v>572</v>
      </c>
      <c r="B576" s="37">
        <v>9042393</v>
      </c>
      <c r="C576" s="37" t="s">
        <v>676</v>
      </c>
      <c r="D576" s="37"/>
      <c r="E576" s="43">
        <v>11360</v>
      </c>
      <c r="F576" s="43">
        <v>37820</v>
      </c>
      <c r="G576" s="43">
        <v>45793</v>
      </c>
      <c r="H576" s="43">
        <v>42000</v>
      </c>
      <c r="I576" s="37"/>
      <c r="J576" s="48">
        <v>0.05</v>
      </c>
      <c r="K576" s="48">
        <v>0.24499999999999988</v>
      </c>
      <c r="L576" s="48">
        <v>5.0000000000000001E-3</v>
      </c>
      <c r="M576" s="48">
        <v>0.2</v>
      </c>
      <c r="N576" s="48">
        <v>0</v>
      </c>
      <c r="O576" s="48">
        <v>0</v>
      </c>
      <c r="P576" s="48">
        <v>0.01</v>
      </c>
      <c r="Q576" s="48">
        <v>0.25</v>
      </c>
      <c r="R576" s="48">
        <v>0</v>
      </c>
      <c r="S576" s="48">
        <v>0</v>
      </c>
      <c r="T576" s="48">
        <v>0.01</v>
      </c>
      <c r="U576" s="48">
        <v>0.02</v>
      </c>
      <c r="V576" s="48">
        <v>0</v>
      </c>
      <c r="W576" s="48">
        <v>0</v>
      </c>
      <c r="X576" s="48">
        <v>0.1</v>
      </c>
      <c r="Y576" s="48">
        <v>0</v>
      </c>
      <c r="Z576" s="48">
        <v>0</v>
      </c>
      <c r="AA576" s="48">
        <v>0.02</v>
      </c>
      <c r="AB576" s="48">
        <v>0.08</v>
      </c>
      <c r="AC576" s="48">
        <v>0</v>
      </c>
      <c r="AD576" s="48">
        <v>0</v>
      </c>
      <c r="AE576" s="48">
        <v>0</v>
      </c>
      <c r="AF576" s="48">
        <v>0.01</v>
      </c>
      <c r="AG576" s="48">
        <v>0</v>
      </c>
      <c r="AH576" s="45" t="s">
        <v>756</v>
      </c>
    </row>
    <row r="577" spans="1:34" x14ac:dyDescent="0.25">
      <c r="A577" s="1">
        <v>573</v>
      </c>
      <c r="B577" s="32">
        <v>67920969</v>
      </c>
      <c r="C577" s="32" t="s">
        <v>677</v>
      </c>
      <c r="D577" s="32"/>
      <c r="E577" s="44">
        <v>2500</v>
      </c>
      <c r="F577" s="44">
        <v>2500</v>
      </c>
      <c r="G577" s="44">
        <v>3000</v>
      </c>
      <c r="H577" s="44">
        <v>3000</v>
      </c>
      <c r="I577" s="32"/>
      <c r="J577" s="48">
        <v>0</v>
      </c>
      <c r="K577" s="48">
        <v>0</v>
      </c>
      <c r="L577" s="48">
        <v>0</v>
      </c>
      <c r="M577" s="48">
        <v>0</v>
      </c>
      <c r="N577" s="48">
        <v>0</v>
      </c>
      <c r="O577" s="48">
        <v>0</v>
      </c>
      <c r="P577" s="48">
        <v>0</v>
      </c>
      <c r="Q577" s="48">
        <v>0</v>
      </c>
      <c r="R577" s="48">
        <v>0</v>
      </c>
      <c r="S577" s="48">
        <v>0</v>
      </c>
      <c r="T577" s="48">
        <v>0</v>
      </c>
      <c r="U577" s="48">
        <v>0</v>
      </c>
      <c r="V577" s="48">
        <v>0.4</v>
      </c>
      <c r="W577" s="48">
        <v>0</v>
      </c>
      <c r="X577" s="48">
        <v>0</v>
      </c>
      <c r="Y577" s="48">
        <v>0</v>
      </c>
      <c r="Z577" s="48">
        <v>0.3</v>
      </c>
      <c r="AA577" s="48">
        <v>0</v>
      </c>
      <c r="AB577" s="48">
        <v>0</v>
      </c>
      <c r="AC577" s="48">
        <v>0</v>
      </c>
      <c r="AD577" s="48">
        <v>0.3</v>
      </c>
      <c r="AE577" s="48">
        <v>0</v>
      </c>
      <c r="AF577" s="48">
        <v>0</v>
      </c>
      <c r="AG577" s="48">
        <v>0</v>
      </c>
      <c r="AH577" s="45" t="s">
        <v>762</v>
      </c>
    </row>
    <row r="578" spans="1:34" x14ac:dyDescent="0.25">
      <c r="A578" s="1">
        <v>574</v>
      </c>
      <c r="B578" s="37">
        <v>27617238</v>
      </c>
      <c r="C578" s="37" t="s">
        <v>678</v>
      </c>
      <c r="D578" s="37"/>
      <c r="E578" s="43">
        <v>0</v>
      </c>
      <c r="F578" s="43">
        <v>0</v>
      </c>
      <c r="G578" s="43">
        <v>0</v>
      </c>
      <c r="H578" s="43">
        <v>9000</v>
      </c>
      <c r="I578" s="37"/>
      <c r="J578" s="48">
        <v>0</v>
      </c>
      <c r="K578" s="48">
        <v>1</v>
      </c>
      <c r="L578" s="48">
        <v>0</v>
      </c>
      <c r="M578" s="48">
        <v>0</v>
      </c>
      <c r="N578" s="48">
        <v>0</v>
      </c>
      <c r="O578" s="48">
        <v>0</v>
      </c>
      <c r="P578" s="48">
        <v>0</v>
      </c>
      <c r="Q578" s="48">
        <v>0</v>
      </c>
      <c r="R578" s="48">
        <v>0</v>
      </c>
      <c r="S578" s="48">
        <v>0</v>
      </c>
      <c r="T578" s="48">
        <v>0</v>
      </c>
      <c r="U578" s="48">
        <v>0</v>
      </c>
      <c r="V578" s="48">
        <v>0</v>
      </c>
      <c r="W578" s="48">
        <v>0</v>
      </c>
      <c r="X578" s="48">
        <v>0</v>
      </c>
      <c r="Y578" s="48">
        <v>0</v>
      </c>
      <c r="Z578" s="48">
        <v>0</v>
      </c>
      <c r="AA578" s="48">
        <v>0</v>
      </c>
      <c r="AB578" s="48">
        <v>0</v>
      </c>
      <c r="AC578" s="48">
        <v>0</v>
      </c>
      <c r="AD578" s="48">
        <v>0</v>
      </c>
      <c r="AE578" s="48">
        <v>0</v>
      </c>
      <c r="AF578" s="48">
        <v>0</v>
      </c>
      <c r="AG578" s="48">
        <v>0</v>
      </c>
      <c r="AH578" s="45" t="s">
        <v>759</v>
      </c>
    </row>
    <row r="579" spans="1:34" x14ac:dyDescent="0.25">
      <c r="A579" s="1">
        <v>575</v>
      </c>
      <c r="B579" s="32">
        <v>5713773</v>
      </c>
      <c r="C579" s="32" t="s">
        <v>679</v>
      </c>
      <c r="D579" s="32"/>
      <c r="E579" s="44">
        <v>0</v>
      </c>
      <c r="F579" s="44">
        <v>0</v>
      </c>
      <c r="G579" s="44">
        <v>0</v>
      </c>
      <c r="H579" s="44">
        <v>255.48</v>
      </c>
      <c r="I579" s="32"/>
      <c r="J579" s="48">
        <v>0</v>
      </c>
      <c r="K579" s="48">
        <v>0.25</v>
      </c>
      <c r="L579" s="48">
        <v>0</v>
      </c>
      <c r="M579" s="48">
        <v>0</v>
      </c>
      <c r="N579" s="48">
        <v>0</v>
      </c>
      <c r="O579" s="48">
        <v>0.71</v>
      </c>
      <c r="P579" s="48">
        <v>0</v>
      </c>
      <c r="Q579" s="48">
        <v>0</v>
      </c>
      <c r="R579" s="48">
        <v>0</v>
      </c>
      <c r="S579" s="48">
        <v>0.04</v>
      </c>
      <c r="T579" s="48">
        <v>0</v>
      </c>
      <c r="U579" s="48">
        <v>0</v>
      </c>
      <c r="V579" s="48">
        <v>0</v>
      </c>
      <c r="W579" s="48">
        <v>0</v>
      </c>
      <c r="X579" s="48">
        <v>0</v>
      </c>
      <c r="Y579" s="48">
        <v>0</v>
      </c>
      <c r="Z579" s="48">
        <v>0</v>
      </c>
      <c r="AA579" s="48">
        <v>0</v>
      </c>
      <c r="AB579" s="48">
        <v>0</v>
      </c>
      <c r="AC579" s="48">
        <v>0</v>
      </c>
      <c r="AD579" s="48">
        <v>0</v>
      </c>
      <c r="AE579" s="48">
        <v>0</v>
      </c>
      <c r="AF579" s="48">
        <v>0</v>
      </c>
      <c r="AG579" s="48">
        <v>0</v>
      </c>
      <c r="AH579" s="45" t="s">
        <v>759</v>
      </c>
    </row>
    <row r="580" spans="1:34" x14ac:dyDescent="0.25">
      <c r="A580" s="1">
        <v>576</v>
      </c>
      <c r="B580" s="37">
        <v>27461114</v>
      </c>
      <c r="C580" s="37" t="s">
        <v>680</v>
      </c>
      <c r="D580" s="37"/>
      <c r="E580" s="43">
        <v>3000</v>
      </c>
      <c r="F580" s="43">
        <v>3100</v>
      </c>
      <c r="G580" s="43">
        <v>3200</v>
      </c>
      <c r="H580" s="43">
        <v>3150</v>
      </c>
      <c r="I580" s="37"/>
      <c r="J580" s="48">
        <v>0.3</v>
      </c>
      <c r="K580" s="48">
        <v>0.19999999999999996</v>
      </c>
      <c r="L580" s="48">
        <v>0</v>
      </c>
      <c r="M580" s="48">
        <v>0</v>
      </c>
      <c r="N580" s="48">
        <v>0.2</v>
      </c>
      <c r="O580" s="48">
        <v>0.2</v>
      </c>
      <c r="P580" s="48">
        <v>0</v>
      </c>
      <c r="Q580" s="48">
        <v>0</v>
      </c>
      <c r="R580" s="48">
        <v>0.1</v>
      </c>
      <c r="S580" s="48">
        <v>0</v>
      </c>
      <c r="T580" s="48">
        <v>0</v>
      </c>
      <c r="U580" s="48">
        <v>0</v>
      </c>
      <c r="V580" s="48">
        <v>0</v>
      </c>
      <c r="W580" s="48">
        <v>0</v>
      </c>
      <c r="X580" s="48">
        <v>0</v>
      </c>
      <c r="Y580" s="48">
        <v>0</v>
      </c>
      <c r="Z580" s="48">
        <v>0</v>
      </c>
      <c r="AA580" s="48">
        <v>0</v>
      </c>
      <c r="AB580" s="48">
        <v>0</v>
      </c>
      <c r="AC580" s="48">
        <v>0</v>
      </c>
      <c r="AD580" s="48">
        <v>0</v>
      </c>
      <c r="AE580" s="48">
        <v>0</v>
      </c>
      <c r="AF580" s="48">
        <v>0</v>
      </c>
      <c r="AG580" s="48">
        <v>0</v>
      </c>
      <c r="AH580" s="45" t="s">
        <v>762</v>
      </c>
    </row>
    <row r="581" spans="1:34" x14ac:dyDescent="0.25">
      <c r="A581" s="1">
        <v>577</v>
      </c>
      <c r="B581" s="32">
        <v>13314319</v>
      </c>
      <c r="C581" s="32" t="s">
        <v>681</v>
      </c>
      <c r="D581" s="32" t="s">
        <v>366</v>
      </c>
      <c r="E581" s="44">
        <v>1263</v>
      </c>
      <c r="F581" s="44">
        <v>1423</v>
      </c>
      <c r="G581" s="44">
        <v>1389</v>
      </c>
      <c r="H581" s="44">
        <v>1600</v>
      </c>
      <c r="I581" s="32"/>
      <c r="J581" s="48">
        <v>0</v>
      </c>
      <c r="K581" s="48">
        <v>1</v>
      </c>
      <c r="L581" s="48">
        <v>0</v>
      </c>
      <c r="M581" s="48">
        <v>0</v>
      </c>
      <c r="N581" s="48">
        <v>0</v>
      </c>
      <c r="O581" s="48">
        <v>0</v>
      </c>
      <c r="P581" s="48">
        <v>0</v>
      </c>
      <c r="Q581" s="48">
        <v>0</v>
      </c>
      <c r="R581" s="48">
        <v>0</v>
      </c>
      <c r="S581" s="48">
        <v>0</v>
      </c>
      <c r="T581" s="48">
        <v>0</v>
      </c>
      <c r="U581" s="48">
        <v>0</v>
      </c>
      <c r="V581" s="48">
        <v>0</v>
      </c>
      <c r="W581" s="48">
        <v>0</v>
      </c>
      <c r="X581" s="48">
        <v>0</v>
      </c>
      <c r="Y581" s="48">
        <v>0</v>
      </c>
      <c r="Z581" s="48">
        <v>0</v>
      </c>
      <c r="AA581" s="48">
        <v>0</v>
      </c>
      <c r="AB581" s="48">
        <v>0</v>
      </c>
      <c r="AC581" s="48">
        <v>0</v>
      </c>
      <c r="AD581" s="48">
        <v>0</v>
      </c>
      <c r="AE581" s="48">
        <v>0</v>
      </c>
      <c r="AF581" s="48">
        <v>0</v>
      </c>
      <c r="AG581" s="48">
        <v>0</v>
      </c>
      <c r="AH581" s="45" t="s">
        <v>759</v>
      </c>
    </row>
    <row r="582" spans="1:34" x14ac:dyDescent="0.25">
      <c r="A582" s="1">
        <v>578</v>
      </c>
      <c r="B582" s="37">
        <v>9282441</v>
      </c>
      <c r="C582" s="37" t="s">
        <v>682</v>
      </c>
      <c r="D582" s="37"/>
      <c r="E582" s="43">
        <v>0</v>
      </c>
      <c r="F582" s="43">
        <v>0</v>
      </c>
      <c r="G582" s="43">
        <v>0</v>
      </c>
      <c r="H582" s="43">
        <v>100</v>
      </c>
      <c r="I582" s="37"/>
      <c r="J582" s="48">
        <v>0.5</v>
      </c>
      <c r="K582" s="48">
        <v>0.5</v>
      </c>
      <c r="L582" s="48">
        <v>0</v>
      </c>
      <c r="M582" s="48">
        <v>0</v>
      </c>
      <c r="N582" s="48">
        <v>0</v>
      </c>
      <c r="O582" s="48">
        <v>0</v>
      </c>
      <c r="P582" s="48">
        <v>0</v>
      </c>
      <c r="Q582" s="48">
        <v>0</v>
      </c>
      <c r="R582" s="48">
        <v>0</v>
      </c>
      <c r="S582" s="48">
        <v>0</v>
      </c>
      <c r="T582" s="48">
        <v>0</v>
      </c>
      <c r="U582" s="48">
        <v>0</v>
      </c>
      <c r="V582" s="48">
        <v>0</v>
      </c>
      <c r="W582" s="48">
        <v>0</v>
      </c>
      <c r="X582" s="48">
        <v>0</v>
      </c>
      <c r="Y582" s="48">
        <v>0</v>
      </c>
      <c r="Z582" s="48">
        <v>0</v>
      </c>
      <c r="AA582" s="48">
        <v>0</v>
      </c>
      <c r="AB582" s="48">
        <v>0</v>
      </c>
      <c r="AC582" s="48">
        <v>0</v>
      </c>
      <c r="AD582" s="48">
        <v>0</v>
      </c>
      <c r="AE582" s="48">
        <v>0</v>
      </c>
      <c r="AF582" s="48">
        <v>0</v>
      </c>
      <c r="AG582" s="48">
        <v>0</v>
      </c>
      <c r="AH582" s="45" t="s">
        <v>759</v>
      </c>
    </row>
    <row r="583" spans="1:34" x14ac:dyDescent="0.25">
      <c r="A583" s="1">
        <v>579</v>
      </c>
      <c r="B583" s="32">
        <v>25866893</v>
      </c>
      <c r="C583" s="32" t="s">
        <v>683</v>
      </c>
      <c r="D583" s="32"/>
      <c r="E583" s="44">
        <v>4632</v>
      </c>
      <c r="F583" s="44">
        <v>5131</v>
      </c>
      <c r="G583" s="44">
        <v>5197</v>
      </c>
      <c r="H583" s="44">
        <v>4500</v>
      </c>
      <c r="I583" s="32"/>
      <c r="J583" s="48">
        <v>0.75</v>
      </c>
      <c r="K583" s="48">
        <v>9.9999999999999978E-2</v>
      </c>
      <c r="L583" s="48">
        <v>0.15</v>
      </c>
      <c r="M583" s="48">
        <v>0</v>
      </c>
      <c r="N583" s="48">
        <v>0</v>
      </c>
      <c r="O583" s="48">
        <v>0</v>
      </c>
      <c r="P583" s="48">
        <v>0</v>
      </c>
      <c r="Q583" s="48">
        <v>0</v>
      </c>
      <c r="R583" s="48">
        <v>0</v>
      </c>
      <c r="S583" s="48">
        <v>0</v>
      </c>
      <c r="T583" s="48">
        <v>0</v>
      </c>
      <c r="U583" s="48">
        <v>0</v>
      </c>
      <c r="V583" s="48">
        <v>0</v>
      </c>
      <c r="W583" s="48">
        <v>0</v>
      </c>
      <c r="X583" s="48">
        <v>0</v>
      </c>
      <c r="Y583" s="48">
        <v>0</v>
      </c>
      <c r="Z583" s="48">
        <v>0</v>
      </c>
      <c r="AA583" s="48">
        <v>0</v>
      </c>
      <c r="AB583" s="48">
        <v>0</v>
      </c>
      <c r="AC583" s="48">
        <v>0</v>
      </c>
      <c r="AD583" s="48">
        <v>0</v>
      </c>
      <c r="AE583" s="48">
        <v>0</v>
      </c>
      <c r="AF583" s="48">
        <v>0</v>
      </c>
      <c r="AG583" s="48">
        <v>0</v>
      </c>
      <c r="AH583" s="45" t="s">
        <v>762</v>
      </c>
    </row>
    <row r="584" spans="1:34" x14ac:dyDescent="0.25">
      <c r="A584" s="1">
        <v>580</v>
      </c>
      <c r="B584" s="37">
        <v>13957571</v>
      </c>
      <c r="C584" s="37" t="s">
        <v>684</v>
      </c>
      <c r="D584" s="37"/>
      <c r="E584" s="43">
        <v>6350</v>
      </c>
      <c r="F584" s="43">
        <v>6650</v>
      </c>
      <c r="G584" s="43">
        <v>6550</v>
      </c>
      <c r="H584" s="43">
        <v>6700</v>
      </c>
      <c r="I584" s="37"/>
      <c r="J584" s="48">
        <v>0.95</v>
      </c>
      <c r="K584" s="48">
        <v>0</v>
      </c>
      <c r="L584" s="48">
        <v>0</v>
      </c>
      <c r="M584" s="48">
        <v>0</v>
      </c>
      <c r="N584" s="48">
        <v>0</v>
      </c>
      <c r="O584" s="48">
        <v>0</v>
      </c>
      <c r="P584" s="48">
        <v>0</v>
      </c>
      <c r="Q584" s="48">
        <v>0</v>
      </c>
      <c r="R584" s="48">
        <v>0.05</v>
      </c>
      <c r="S584" s="48">
        <v>0</v>
      </c>
      <c r="T584" s="48">
        <v>0</v>
      </c>
      <c r="U584" s="48">
        <v>0</v>
      </c>
      <c r="V584" s="48">
        <v>0</v>
      </c>
      <c r="W584" s="48">
        <v>0</v>
      </c>
      <c r="X584" s="48">
        <v>0</v>
      </c>
      <c r="Y584" s="48">
        <v>0</v>
      </c>
      <c r="Z584" s="48">
        <v>0</v>
      </c>
      <c r="AA584" s="48">
        <v>0</v>
      </c>
      <c r="AB584" s="48">
        <v>0</v>
      </c>
      <c r="AC584" s="48">
        <v>0</v>
      </c>
      <c r="AD584" s="48">
        <v>0</v>
      </c>
      <c r="AE584" s="48">
        <v>0</v>
      </c>
      <c r="AF584" s="48">
        <v>0</v>
      </c>
      <c r="AG584" s="48">
        <v>0</v>
      </c>
      <c r="AH584" s="45" t="s">
        <v>761</v>
      </c>
    </row>
    <row r="585" spans="1:34" x14ac:dyDescent="0.25">
      <c r="A585" s="1">
        <v>581</v>
      </c>
      <c r="B585" s="32">
        <v>2068265</v>
      </c>
      <c r="C585" s="32" t="s">
        <v>685</v>
      </c>
      <c r="D585" s="32"/>
      <c r="E585" s="44">
        <v>80000</v>
      </c>
      <c r="F585" s="44">
        <v>80000</v>
      </c>
      <c r="G585" s="44">
        <v>80000</v>
      </c>
      <c r="H585" s="44">
        <v>80000</v>
      </c>
      <c r="I585" s="32"/>
      <c r="J585" s="48">
        <v>0</v>
      </c>
      <c r="K585" s="48">
        <v>0.15000000000000002</v>
      </c>
      <c r="L585" s="48">
        <v>0.7</v>
      </c>
      <c r="M585" s="48">
        <v>0.15</v>
      </c>
      <c r="N585" s="48">
        <v>0</v>
      </c>
      <c r="O585" s="48">
        <v>0</v>
      </c>
      <c r="P585" s="48">
        <v>0</v>
      </c>
      <c r="Q585" s="48">
        <v>0</v>
      </c>
      <c r="R585" s="48">
        <v>0</v>
      </c>
      <c r="S585" s="48">
        <v>0</v>
      </c>
      <c r="T585" s="48">
        <v>0</v>
      </c>
      <c r="U585" s="48">
        <v>0</v>
      </c>
      <c r="V585" s="48">
        <v>0</v>
      </c>
      <c r="W585" s="48">
        <v>0</v>
      </c>
      <c r="X585" s="48">
        <v>0</v>
      </c>
      <c r="Y585" s="48">
        <v>0</v>
      </c>
      <c r="Z585" s="48">
        <v>0</v>
      </c>
      <c r="AA585" s="48">
        <v>0</v>
      </c>
      <c r="AB585" s="48">
        <v>0</v>
      </c>
      <c r="AC585" s="48">
        <v>0</v>
      </c>
      <c r="AD585" s="48">
        <v>0</v>
      </c>
      <c r="AE585" s="48">
        <v>0</v>
      </c>
      <c r="AF585" s="48">
        <v>0</v>
      </c>
      <c r="AG585" s="48">
        <v>0</v>
      </c>
      <c r="AH585" s="45" t="s">
        <v>758</v>
      </c>
    </row>
    <row r="586" spans="1:34" x14ac:dyDescent="0.25">
      <c r="A586" s="1">
        <v>582</v>
      </c>
      <c r="B586" s="37">
        <v>25236237</v>
      </c>
      <c r="C586" s="37" t="s">
        <v>686</v>
      </c>
      <c r="D586" s="37"/>
      <c r="E586" s="43">
        <v>10500</v>
      </c>
      <c r="F586" s="43">
        <v>11750</v>
      </c>
      <c r="G586" s="43">
        <v>12000</v>
      </c>
      <c r="H586" s="43">
        <v>11500</v>
      </c>
      <c r="I586" s="37"/>
      <c r="J586" s="48">
        <v>0</v>
      </c>
      <c r="K586" s="48">
        <v>0.14999999999999991</v>
      </c>
      <c r="L586" s="48">
        <v>0.25</v>
      </c>
      <c r="M586" s="48">
        <v>0.1</v>
      </c>
      <c r="N586" s="48">
        <v>0</v>
      </c>
      <c r="O586" s="48">
        <v>0</v>
      </c>
      <c r="P586" s="48">
        <v>0.04</v>
      </c>
      <c r="Q586" s="48">
        <v>0</v>
      </c>
      <c r="R586" s="48">
        <v>0</v>
      </c>
      <c r="S586" s="48">
        <v>0</v>
      </c>
      <c r="T586" s="48">
        <v>0.01</v>
      </c>
      <c r="U586" s="48">
        <v>0</v>
      </c>
      <c r="V586" s="48">
        <v>0</v>
      </c>
      <c r="W586" s="48">
        <v>0.05</v>
      </c>
      <c r="X586" s="48">
        <v>0.2</v>
      </c>
      <c r="Y586" s="48">
        <v>0</v>
      </c>
      <c r="Z586" s="48">
        <v>0</v>
      </c>
      <c r="AA586" s="48">
        <v>0</v>
      </c>
      <c r="AB586" s="48">
        <v>0.15</v>
      </c>
      <c r="AC586" s="48">
        <v>0</v>
      </c>
      <c r="AD586" s="48">
        <v>0</v>
      </c>
      <c r="AE586" s="48">
        <v>0</v>
      </c>
      <c r="AF586" s="48">
        <v>0.05</v>
      </c>
      <c r="AG586" s="48">
        <v>0</v>
      </c>
      <c r="AH586" s="45" t="s">
        <v>760</v>
      </c>
    </row>
    <row r="587" spans="1:34" x14ac:dyDescent="0.25">
      <c r="A587" s="1">
        <v>583</v>
      </c>
      <c r="B587" s="32">
        <v>29098033</v>
      </c>
      <c r="C587" s="32" t="s">
        <v>687</v>
      </c>
      <c r="D587" s="32"/>
      <c r="E587" s="44">
        <v>0</v>
      </c>
      <c r="F587" s="44">
        <v>1500</v>
      </c>
      <c r="G587" s="44">
        <v>4400</v>
      </c>
      <c r="H587" s="44">
        <v>5880</v>
      </c>
      <c r="I587" s="32"/>
      <c r="J587" s="48">
        <v>0</v>
      </c>
      <c r="K587" s="48">
        <v>0.8</v>
      </c>
      <c r="L587" s="48">
        <v>0</v>
      </c>
      <c r="M587" s="48">
        <v>0</v>
      </c>
      <c r="N587" s="48">
        <v>0</v>
      </c>
      <c r="O587" s="48">
        <v>0.15</v>
      </c>
      <c r="P587" s="48">
        <v>0</v>
      </c>
      <c r="Q587" s="48">
        <v>0</v>
      </c>
      <c r="R587" s="48">
        <v>0</v>
      </c>
      <c r="S587" s="48">
        <v>0.05</v>
      </c>
      <c r="T587" s="48">
        <v>0</v>
      </c>
      <c r="U587" s="48">
        <v>0</v>
      </c>
      <c r="V587" s="48">
        <v>0</v>
      </c>
      <c r="W587" s="48">
        <v>0</v>
      </c>
      <c r="X587" s="48">
        <v>0</v>
      </c>
      <c r="Y587" s="48">
        <v>0</v>
      </c>
      <c r="Z587" s="48">
        <v>0</v>
      </c>
      <c r="AA587" s="48">
        <v>0</v>
      </c>
      <c r="AB587" s="48">
        <v>0</v>
      </c>
      <c r="AC587" s="48">
        <v>0</v>
      </c>
      <c r="AD587" s="48">
        <v>0</v>
      </c>
      <c r="AE587" s="48">
        <v>0</v>
      </c>
      <c r="AF587" s="48">
        <v>0</v>
      </c>
      <c r="AG587" s="48">
        <v>0</v>
      </c>
      <c r="AH587" s="45" t="s">
        <v>762</v>
      </c>
    </row>
    <row r="588" spans="1:34" x14ac:dyDescent="0.25">
      <c r="A588" s="1">
        <v>584</v>
      </c>
      <c r="B588" s="37">
        <v>7959141</v>
      </c>
      <c r="C588" s="37" t="s">
        <v>688</v>
      </c>
      <c r="D588" s="37"/>
      <c r="E588" s="43">
        <v>2700</v>
      </c>
      <c r="F588" s="43">
        <v>2900</v>
      </c>
      <c r="G588" s="43">
        <v>3100</v>
      </c>
      <c r="H588" s="43">
        <v>2700</v>
      </c>
      <c r="I588" s="37"/>
      <c r="J588" s="48">
        <v>0.3</v>
      </c>
      <c r="K588" s="48">
        <v>0.55999999999999994</v>
      </c>
      <c r="L588" s="48">
        <v>0</v>
      </c>
      <c r="M588" s="48">
        <v>0</v>
      </c>
      <c r="N588" s="48">
        <v>0</v>
      </c>
      <c r="O588" s="48">
        <v>0</v>
      </c>
      <c r="P588" s="48">
        <v>0</v>
      </c>
      <c r="Q588" s="48">
        <v>0</v>
      </c>
      <c r="R588" s="48">
        <v>0</v>
      </c>
      <c r="S588" s="48">
        <v>0.1</v>
      </c>
      <c r="T588" s="48">
        <v>0</v>
      </c>
      <c r="U588" s="48">
        <v>0</v>
      </c>
      <c r="V588" s="48">
        <v>0</v>
      </c>
      <c r="W588" s="48">
        <v>0.02</v>
      </c>
      <c r="X588" s="48">
        <v>0</v>
      </c>
      <c r="Y588" s="48">
        <v>0</v>
      </c>
      <c r="Z588" s="48">
        <v>0</v>
      </c>
      <c r="AA588" s="48">
        <v>0.02</v>
      </c>
      <c r="AB588" s="48">
        <v>0</v>
      </c>
      <c r="AC588" s="48">
        <v>0</v>
      </c>
      <c r="AD588" s="48">
        <v>0</v>
      </c>
      <c r="AE588" s="48">
        <v>0</v>
      </c>
      <c r="AF588" s="48">
        <v>0</v>
      </c>
      <c r="AG588" s="48">
        <v>0</v>
      </c>
      <c r="AH588" s="45" t="s">
        <v>762</v>
      </c>
    </row>
    <row r="589" spans="1:34" x14ac:dyDescent="0.25">
      <c r="A589" s="1">
        <v>585</v>
      </c>
      <c r="B589" s="32">
        <v>40412831</v>
      </c>
      <c r="C589" s="32" t="s">
        <v>689</v>
      </c>
      <c r="D589" s="32" t="s">
        <v>690</v>
      </c>
      <c r="E589" s="44">
        <v>800</v>
      </c>
      <c r="F589" s="44">
        <v>900</v>
      </c>
      <c r="G589" s="44">
        <v>900</v>
      </c>
      <c r="H589" s="44">
        <v>900</v>
      </c>
      <c r="I589" s="32"/>
      <c r="J589" s="48">
        <v>0.98</v>
      </c>
      <c r="K589" s="48">
        <v>0</v>
      </c>
      <c r="L589" s="48">
        <v>0</v>
      </c>
      <c r="M589" s="48">
        <v>0</v>
      </c>
      <c r="N589" s="48">
        <v>0</v>
      </c>
      <c r="O589" s="48">
        <v>0</v>
      </c>
      <c r="P589" s="48">
        <v>0</v>
      </c>
      <c r="Q589" s="48">
        <v>0</v>
      </c>
      <c r="R589" s="48">
        <v>0.02</v>
      </c>
      <c r="S589" s="48">
        <v>0</v>
      </c>
      <c r="T589" s="48">
        <v>0</v>
      </c>
      <c r="U589" s="48">
        <v>0</v>
      </c>
      <c r="V589" s="48">
        <v>0</v>
      </c>
      <c r="W589" s="48">
        <v>0</v>
      </c>
      <c r="X589" s="48">
        <v>0</v>
      </c>
      <c r="Y589" s="48">
        <v>0</v>
      </c>
      <c r="Z589" s="48">
        <v>0</v>
      </c>
      <c r="AA589" s="48">
        <v>0</v>
      </c>
      <c r="AB589" s="48">
        <v>0</v>
      </c>
      <c r="AC589" s="48">
        <v>0</v>
      </c>
      <c r="AD589" s="48">
        <v>0</v>
      </c>
      <c r="AE589" s="48">
        <v>0</v>
      </c>
      <c r="AF589" s="48">
        <v>0</v>
      </c>
      <c r="AG589" s="48">
        <v>0</v>
      </c>
      <c r="AH589" s="45" t="s">
        <v>759</v>
      </c>
    </row>
    <row r="590" spans="1:34" x14ac:dyDescent="0.25">
      <c r="A590" s="1">
        <v>586</v>
      </c>
      <c r="B590" s="37">
        <v>10578587</v>
      </c>
      <c r="C590" s="37" t="s">
        <v>691</v>
      </c>
      <c r="D590" s="37"/>
      <c r="E590" s="43">
        <v>1150</v>
      </c>
      <c r="F590" s="43">
        <v>1100</v>
      </c>
      <c r="G590" s="43">
        <v>1100</v>
      </c>
      <c r="H590" s="43">
        <v>1150</v>
      </c>
      <c r="I590" s="37"/>
      <c r="J590" s="48">
        <v>0</v>
      </c>
      <c r="K590" s="48">
        <v>5.0000000000000044E-2</v>
      </c>
      <c r="L590" s="48">
        <v>0</v>
      </c>
      <c r="M590" s="48">
        <v>0</v>
      </c>
      <c r="N590" s="48">
        <v>0</v>
      </c>
      <c r="O590" s="48">
        <v>0.05</v>
      </c>
      <c r="P590" s="48">
        <v>0</v>
      </c>
      <c r="Q590" s="48">
        <v>0</v>
      </c>
      <c r="R590" s="48">
        <v>0</v>
      </c>
      <c r="S590" s="48">
        <v>0</v>
      </c>
      <c r="T590" s="48">
        <v>0</v>
      </c>
      <c r="U590" s="48">
        <v>0</v>
      </c>
      <c r="V590" s="48">
        <v>0</v>
      </c>
      <c r="W590" s="48">
        <v>0.2</v>
      </c>
      <c r="X590" s="48">
        <v>0</v>
      </c>
      <c r="Y590" s="48">
        <v>0</v>
      </c>
      <c r="Z590" s="48">
        <v>0</v>
      </c>
      <c r="AA590" s="48">
        <v>0.6</v>
      </c>
      <c r="AB590" s="48">
        <v>0</v>
      </c>
      <c r="AC590" s="48">
        <v>0</v>
      </c>
      <c r="AD590" s="48">
        <v>0</v>
      </c>
      <c r="AE590" s="48">
        <v>0.1</v>
      </c>
      <c r="AF590" s="48">
        <v>0</v>
      </c>
      <c r="AG590" s="48">
        <v>0</v>
      </c>
      <c r="AH590" s="45" t="s">
        <v>759</v>
      </c>
    </row>
    <row r="591" spans="1:34" x14ac:dyDescent="0.25">
      <c r="A591" s="1">
        <v>587</v>
      </c>
      <c r="B591" s="32">
        <v>4723805</v>
      </c>
      <c r="C591" s="32" t="s">
        <v>692</v>
      </c>
      <c r="D591" s="32"/>
      <c r="E591" s="44">
        <v>3790</v>
      </c>
      <c r="F591" s="44">
        <v>3850</v>
      </c>
      <c r="G591" s="44">
        <v>3950</v>
      </c>
      <c r="H591" s="44">
        <v>4000</v>
      </c>
      <c r="I591" s="32"/>
      <c r="J591" s="48">
        <v>0</v>
      </c>
      <c r="K591" s="48">
        <v>0.10999999999999999</v>
      </c>
      <c r="L591" s="48">
        <v>0.02</v>
      </c>
      <c r="M591" s="48">
        <v>0.54</v>
      </c>
      <c r="N591" s="48">
        <v>0</v>
      </c>
      <c r="O591" s="48">
        <v>0</v>
      </c>
      <c r="P591" s="48">
        <v>0.03</v>
      </c>
      <c r="Q591" s="48">
        <v>0.3</v>
      </c>
      <c r="R591" s="48">
        <v>0</v>
      </c>
      <c r="S591" s="48">
        <v>0</v>
      </c>
      <c r="T591" s="48">
        <v>0</v>
      </c>
      <c r="U591" s="48">
        <v>0</v>
      </c>
      <c r="V591" s="48">
        <v>0</v>
      </c>
      <c r="W591" s="48">
        <v>0</v>
      </c>
      <c r="X591" s="48">
        <v>0</v>
      </c>
      <c r="Y591" s="48">
        <v>0</v>
      </c>
      <c r="Z591" s="48">
        <v>0</v>
      </c>
      <c r="AA591" s="48">
        <v>0</v>
      </c>
      <c r="AB591" s="48">
        <v>0</v>
      </c>
      <c r="AC591" s="48">
        <v>0</v>
      </c>
      <c r="AD591" s="48">
        <v>0</v>
      </c>
      <c r="AE591" s="48">
        <v>0</v>
      </c>
      <c r="AF591" s="48">
        <v>0</v>
      </c>
      <c r="AG591" s="48">
        <v>0</v>
      </c>
      <c r="AH591" s="45" t="s">
        <v>762</v>
      </c>
    </row>
    <row r="592" spans="1:34" x14ac:dyDescent="0.25">
      <c r="A592" s="1">
        <v>588</v>
      </c>
      <c r="B592" s="37">
        <v>71566767</v>
      </c>
      <c r="C592" s="37" t="s">
        <v>693</v>
      </c>
      <c r="D592" s="37"/>
      <c r="E592" s="43">
        <v>13500</v>
      </c>
      <c r="F592" s="43">
        <v>12400</v>
      </c>
      <c r="G592" s="43">
        <v>11800</v>
      </c>
      <c r="H592" s="43">
        <v>12600</v>
      </c>
      <c r="I592" s="37"/>
      <c r="J592" s="48">
        <v>0</v>
      </c>
      <c r="K592" s="48">
        <v>6.0000000000000053E-2</v>
      </c>
      <c r="L592" s="48">
        <v>0</v>
      </c>
      <c r="M592" s="48">
        <v>0.36</v>
      </c>
      <c r="N592" s="48">
        <v>0</v>
      </c>
      <c r="O592" s="48">
        <v>0</v>
      </c>
      <c r="P592" s="48">
        <v>0</v>
      </c>
      <c r="Q592" s="48">
        <v>0.48</v>
      </c>
      <c r="R592" s="48">
        <v>0</v>
      </c>
      <c r="S592" s="48">
        <v>0</v>
      </c>
      <c r="T592" s="48">
        <v>0</v>
      </c>
      <c r="U592" s="48">
        <v>0</v>
      </c>
      <c r="V592" s="48">
        <v>0</v>
      </c>
      <c r="W592" s="48">
        <v>0</v>
      </c>
      <c r="X592" s="48">
        <v>0</v>
      </c>
      <c r="Y592" s="48">
        <v>0</v>
      </c>
      <c r="Z592" s="48">
        <v>0</v>
      </c>
      <c r="AA592" s="48">
        <v>0</v>
      </c>
      <c r="AB592" s="48">
        <v>0.1</v>
      </c>
      <c r="AC592" s="48">
        <v>0</v>
      </c>
      <c r="AD592" s="48">
        <v>0</v>
      </c>
      <c r="AE592" s="48">
        <v>0</v>
      </c>
      <c r="AF592" s="48">
        <v>0</v>
      </c>
      <c r="AG592" s="48">
        <v>0</v>
      </c>
      <c r="AH592" s="45" t="s">
        <v>760</v>
      </c>
    </row>
    <row r="593" spans="1:34" x14ac:dyDescent="0.25">
      <c r="A593" s="1">
        <v>589</v>
      </c>
      <c r="B593" s="32">
        <v>25328255</v>
      </c>
      <c r="C593" s="32" t="s">
        <v>694</v>
      </c>
      <c r="D593" s="32"/>
      <c r="E593" s="44">
        <v>15396</v>
      </c>
      <c r="F593" s="44">
        <v>14580</v>
      </c>
      <c r="G593" s="44">
        <v>16250</v>
      </c>
      <c r="H593" s="44">
        <v>15300</v>
      </c>
      <c r="I593" s="32"/>
      <c r="J593" s="48">
        <v>0</v>
      </c>
      <c r="K593" s="48">
        <v>0.25</v>
      </c>
      <c r="L593" s="48">
        <v>0.01</v>
      </c>
      <c r="M593" s="48">
        <v>0.38</v>
      </c>
      <c r="N593" s="48">
        <v>0</v>
      </c>
      <c r="O593" s="48">
        <v>0</v>
      </c>
      <c r="P593" s="48">
        <v>0.02</v>
      </c>
      <c r="Q593" s="48">
        <v>0.34</v>
      </c>
      <c r="R593" s="48">
        <v>0</v>
      </c>
      <c r="S593" s="48">
        <v>0</v>
      </c>
      <c r="T593" s="48">
        <v>0</v>
      </c>
      <c r="U593" s="48">
        <v>0</v>
      </c>
      <c r="V593" s="48">
        <v>0</v>
      </c>
      <c r="W593" s="48">
        <v>0</v>
      </c>
      <c r="X593" s="48">
        <v>0</v>
      </c>
      <c r="Y593" s="48">
        <v>0</v>
      </c>
      <c r="Z593" s="48">
        <v>0</v>
      </c>
      <c r="AA593" s="48">
        <v>0</v>
      </c>
      <c r="AB593" s="48">
        <v>0</v>
      </c>
      <c r="AC593" s="48">
        <v>0</v>
      </c>
      <c r="AD593" s="48">
        <v>0</v>
      </c>
      <c r="AE593" s="48">
        <v>0</v>
      </c>
      <c r="AF593" s="48">
        <v>0</v>
      </c>
      <c r="AG593" s="48">
        <v>0</v>
      </c>
      <c r="AH593" s="45" t="s">
        <v>760</v>
      </c>
    </row>
    <row r="594" spans="1:34" x14ac:dyDescent="0.25">
      <c r="A594" s="1">
        <v>590</v>
      </c>
      <c r="B594" s="37">
        <v>27725839</v>
      </c>
      <c r="C594" s="37" t="s">
        <v>695</v>
      </c>
      <c r="D594" s="37"/>
      <c r="E594" s="43">
        <v>2470</v>
      </c>
      <c r="F594" s="43">
        <v>2560</v>
      </c>
      <c r="G594" s="43">
        <v>2800</v>
      </c>
      <c r="H594" s="43">
        <v>2500</v>
      </c>
      <c r="I594" s="37"/>
      <c r="J594" s="48">
        <v>0</v>
      </c>
      <c r="K594" s="48">
        <v>9.9999999999999978E-2</v>
      </c>
      <c r="L594" s="48">
        <v>0</v>
      </c>
      <c r="M594" s="48">
        <v>0.65</v>
      </c>
      <c r="N594" s="48">
        <v>0</v>
      </c>
      <c r="O594" s="48">
        <v>0</v>
      </c>
      <c r="P594" s="48">
        <v>0</v>
      </c>
      <c r="Q594" s="48">
        <v>0.25</v>
      </c>
      <c r="R594" s="48">
        <v>0</v>
      </c>
      <c r="S594" s="48">
        <v>0</v>
      </c>
      <c r="T594" s="48">
        <v>0</v>
      </c>
      <c r="U594" s="48">
        <v>0</v>
      </c>
      <c r="V594" s="48">
        <v>0</v>
      </c>
      <c r="W594" s="48">
        <v>0</v>
      </c>
      <c r="X594" s="48">
        <v>0</v>
      </c>
      <c r="Y594" s="48">
        <v>0</v>
      </c>
      <c r="Z594" s="48">
        <v>0</v>
      </c>
      <c r="AA594" s="48">
        <v>0</v>
      </c>
      <c r="AB594" s="48">
        <v>0</v>
      </c>
      <c r="AC594" s="48">
        <v>0</v>
      </c>
      <c r="AD594" s="48">
        <v>0</v>
      </c>
      <c r="AE594" s="48">
        <v>0</v>
      </c>
      <c r="AF594" s="48">
        <v>0</v>
      </c>
      <c r="AG594" s="48">
        <v>0</v>
      </c>
      <c r="AH594" s="45" t="s">
        <v>762</v>
      </c>
    </row>
    <row r="595" spans="1:34" x14ac:dyDescent="0.25">
      <c r="A595" s="1">
        <v>591</v>
      </c>
      <c r="B595" s="32">
        <v>45356165</v>
      </c>
      <c r="C595" s="32" t="s">
        <v>696</v>
      </c>
      <c r="D595" s="32" t="s">
        <v>697</v>
      </c>
      <c r="E595" s="44">
        <v>7000</v>
      </c>
      <c r="F595" s="44">
        <v>7000</v>
      </c>
      <c r="G595" s="44">
        <v>7000</v>
      </c>
      <c r="H595" s="44">
        <v>7000</v>
      </c>
      <c r="I595" s="32"/>
      <c r="J595" s="48">
        <v>0</v>
      </c>
      <c r="K595" s="48">
        <v>1</v>
      </c>
      <c r="L595" s="48">
        <v>0</v>
      </c>
      <c r="M595" s="48">
        <v>0</v>
      </c>
      <c r="N595" s="48">
        <v>0</v>
      </c>
      <c r="O595" s="48">
        <v>0</v>
      </c>
      <c r="P595" s="48">
        <v>0</v>
      </c>
      <c r="Q595" s="48">
        <v>0</v>
      </c>
      <c r="R595" s="48">
        <v>0</v>
      </c>
      <c r="S595" s="48">
        <v>0</v>
      </c>
      <c r="T595" s="48">
        <v>0</v>
      </c>
      <c r="U595" s="48">
        <v>0</v>
      </c>
      <c r="V595" s="48">
        <v>0</v>
      </c>
      <c r="W595" s="48">
        <v>0</v>
      </c>
      <c r="X595" s="48">
        <v>0</v>
      </c>
      <c r="Y595" s="48">
        <v>0</v>
      </c>
      <c r="Z595" s="48">
        <v>0</v>
      </c>
      <c r="AA595" s="48">
        <v>0</v>
      </c>
      <c r="AB595" s="48">
        <v>0</v>
      </c>
      <c r="AC595" s="48">
        <v>0</v>
      </c>
      <c r="AD595" s="48">
        <v>0</v>
      </c>
      <c r="AE595" s="48">
        <v>0</v>
      </c>
      <c r="AF595" s="48">
        <v>0</v>
      </c>
      <c r="AG595" s="48">
        <v>0</v>
      </c>
      <c r="AH595" s="45" t="s">
        <v>761</v>
      </c>
    </row>
    <row r="596" spans="1:34" x14ac:dyDescent="0.25">
      <c r="A596" s="1">
        <v>592</v>
      </c>
      <c r="B596" s="37">
        <v>45356165</v>
      </c>
      <c r="C596" s="37" t="s">
        <v>696</v>
      </c>
      <c r="D596" s="37" t="s">
        <v>698</v>
      </c>
      <c r="E596" s="43">
        <v>2000</v>
      </c>
      <c r="F596" s="43">
        <v>2000</v>
      </c>
      <c r="G596" s="43">
        <v>2000</v>
      </c>
      <c r="H596" s="43">
        <v>2000</v>
      </c>
      <c r="I596" s="37"/>
      <c r="J596" s="48">
        <v>0</v>
      </c>
      <c r="K596" s="48">
        <v>1</v>
      </c>
      <c r="L596" s="48">
        <v>0</v>
      </c>
      <c r="M596" s="48">
        <v>0</v>
      </c>
      <c r="N596" s="48">
        <v>0</v>
      </c>
      <c r="O596" s="48">
        <v>0</v>
      </c>
      <c r="P596" s="48">
        <v>0</v>
      </c>
      <c r="Q596" s="48">
        <v>0</v>
      </c>
      <c r="R596" s="48">
        <v>0</v>
      </c>
      <c r="S596" s="48">
        <v>0</v>
      </c>
      <c r="T596" s="48">
        <v>0</v>
      </c>
      <c r="U596" s="48">
        <v>0</v>
      </c>
      <c r="V596" s="48">
        <v>0</v>
      </c>
      <c r="W596" s="48">
        <v>0</v>
      </c>
      <c r="X596" s="48">
        <v>0</v>
      </c>
      <c r="Y596" s="48">
        <v>0</v>
      </c>
      <c r="Z596" s="48">
        <v>0</v>
      </c>
      <c r="AA596" s="48">
        <v>0</v>
      </c>
      <c r="AB596" s="48">
        <v>0</v>
      </c>
      <c r="AC596" s="48">
        <v>0</v>
      </c>
      <c r="AD596" s="48">
        <v>0</v>
      </c>
      <c r="AE596" s="48">
        <v>0</v>
      </c>
      <c r="AF596" s="48">
        <v>0</v>
      </c>
      <c r="AG596" s="48">
        <v>0</v>
      </c>
      <c r="AH596" s="45" t="s">
        <v>759</v>
      </c>
    </row>
    <row r="597" spans="1:34" x14ac:dyDescent="0.25">
      <c r="A597" s="1">
        <v>593</v>
      </c>
      <c r="B597" s="32">
        <v>26850516</v>
      </c>
      <c r="C597" s="32" t="s">
        <v>699</v>
      </c>
      <c r="D597" s="32"/>
      <c r="E597" s="44">
        <v>5950</v>
      </c>
      <c r="F597" s="44">
        <v>6250</v>
      </c>
      <c r="G597" s="44">
        <v>6325</v>
      </c>
      <c r="H597" s="44">
        <v>6380</v>
      </c>
      <c r="I597" s="32"/>
      <c r="J597" s="48">
        <v>0</v>
      </c>
      <c r="K597" s="48">
        <v>0.85</v>
      </c>
      <c r="L597" s="48">
        <v>0</v>
      </c>
      <c r="M597" s="48">
        <v>0</v>
      </c>
      <c r="N597" s="48">
        <v>0</v>
      </c>
      <c r="O597" s="48">
        <v>0.1</v>
      </c>
      <c r="P597" s="48">
        <v>0</v>
      </c>
      <c r="Q597" s="48">
        <v>0</v>
      </c>
      <c r="R597" s="48">
        <v>0</v>
      </c>
      <c r="S597" s="48">
        <v>0.05</v>
      </c>
      <c r="T597" s="48">
        <v>0</v>
      </c>
      <c r="U597" s="48">
        <v>0</v>
      </c>
      <c r="V597" s="48">
        <v>0</v>
      </c>
      <c r="W597" s="48">
        <v>0</v>
      </c>
      <c r="X597" s="48">
        <v>0</v>
      </c>
      <c r="Y597" s="48">
        <v>0</v>
      </c>
      <c r="Z597" s="48">
        <v>0</v>
      </c>
      <c r="AA597" s="48">
        <v>0</v>
      </c>
      <c r="AB597" s="48">
        <v>0</v>
      </c>
      <c r="AC597" s="48">
        <v>0</v>
      </c>
      <c r="AD597" s="48">
        <v>0</v>
      </c>
      <c r="AE597" s="48">
        <v>0</v>
      </c>
      <c r="AF597" s="48">
        <v>0</v>
      </c>
      <c r="AG597" s="48">
        <v>0</v>
      </c>
      <c r="AH597" s="45" t="s">
        <v>761</v>
      </c>
    </row>
    <row r="598" spans="1:34" x14ac:dyDescent="0.25">
      <c r="A598" s="1">
        <v>594</v>
      </c>
      <c r="B598" s="37">
        <v>4820347</v>
      </c>
      <c r="C598" s="37" t="s">
        <v>700</v>
      </c>
      <c r="D598" s="37" t="s">
        <v>701</v>
      </c>
      <c r="E598" s="43">
        <v>10500</v>
      </c>
      <c r="F598" s="43">
        <v>11900</v>
      </c>
      <c r="G598" s="43">
        <v>10300</v>
      </c>
      <c r="H598" s="43">
        <v>10500</v>
      </c>
      <c r="I598" s="37"/>
      <c r="J598" s="48">
        <v>0</v>
      </c>
      <c r="K598" s="48">
        <v>0.7</v>
      </c>
      <c r="L598" s="48">
        <v>0</v>
      </c>
      <c r="M598" s="48">
        <v>0.3</v>
      </c>
      <c r="N598" s="48">
        <v>0</v>
      </c>
      <c r="O598" s="48">
        <v>0</v>
      </c>
      <c r="P598" s="48">
        <v>0</v>
      </c>
      <c r="Q598" s="48">
        <v>0</v>
      </c>
      <c r="R598" s="48">
        <v>0</v>
      </c>
      <c r="S598" s="48">
        <v>0</v>
      </c>
      <c r="T598" s="48">
        <v>0</v>
      </c>
      <c r="U598" s="48">
        <v>0</v>
      </c>
      <c r="V598" s="48">
        <v>0</v>
      </c>
      <c r="W598" s="48">
        <v>0</v>
      </c>
      <c r="X598" s="48">
        <v>0</v>
      </c>
      <c r="Y598" s="48">
        <v>0</v>
      </c>
      <c r="Z598" s="48">
        <v>0</v>
      </c>
      <c r="AA598" s="48">
        <v>0</v>
      </c>
      <c r="AB598" s="48">
        <v>0</v>
      </c>
      <c r="AC598" s="48">
        <v>0</v>
      </c>
      <c r="AD598" s="48">
        <v>0</v>
      </c>
      <c r="AE598" s="48">
        <v>0</v>
      </c>
      <c r="AF598" s="48">
        <v>0</v>
      </c>
      <c r="AG598" s="48">
        <v>0</v>
      </c>
      <c r="AH598" s="45" t="s">
        <v>760</v>
      </c>
    </row>
    <row r="599" spans="1:34" x14ac:dyDescent="0.25">
      <c r="A599" s="1">
        <v>595</v>
      </c>
      <c r="B599" s="32">
        <v>14038862</v>
      </c>
      <c r="C599" s="32" t="s">
        <v>702</v>
      </c>
      <c r="D599" s="32" t="s">
        <v>703</v>
      </c>
      <c r="E599" s="44">
        <v>6000</v>
      </c>
      <c r="F599" s="44">
        <v>6000</v>
      </c>
      <c r="G599" s="44">
        <v>6000</v>
      </c>
      <c r="H599" s="44">
        <v>6000</v>
      </c>
      <c r="I599" s="32"/>
      <c r="J599" s="48">
        <v>0</v>
      </c>
      <c r="K599" s="48">
        <v>0</v>
      </c>
      <c r="L599" s="48">
        <v>0</v>
      </c>
      <c r="M599" s="48">
        <v>0</v>
      </c>
      <c r="N599" s="48">
        <v>0</v>
      </c>
      <c r="O599" s="48">
        <v>0</v>
      </c>
      <c r="P599" s="48">
        <v>0</v>
      </c>
      <c r="Q599" s="48">
        <v>0</v>
      </c>
      <c r="R599" s="48">
        <v>0</v>
      </c>
      <c r="S599" s="48">
        <v>0</v>
      </c>
      <c r="T599" s="48">
        <v>0</v>
      </c>
      <c r="U599" s="48">
        <v>0</v>
      </c>
      <c r="V599" s="48">
        <v>0</v>
      </c>
      <c r="W599" s="48">
        <v>0</v>
      </c>
      <c r="X599" s="48">
        <v>0</v>
      </c>
      <c r="Y599" s="48">
        <v>0</v>
      </c>
      <c r="Z599" s="48">
        <v>0.1</v>
      </c>
      <c r="AA599" s="48">
        <v>0.3</v>
      </c>
      <c r="AB599" s="48">
        <v>0.6</v>
      </c>
      <c r="AC599" s="48">
        <v>0</v>
      </c>
      <c r="AD599" s="48">
        <v>0</v>
      </c>
      <c r="AE599" s="48">
        <v>0</v>
      </c>
      <c r="AF599" s="48">
        <v>0</v>
      </c>
      <c r="AG599" s="48">
        <v>0</v>
      </c>
      <c r="AH599" s="45" t="s">
        <v>761</v>
      </c>
    </row>
    <row r="600" spans="1:34" x14ac:dyDescent="0.25">
      <c r="A600" s="1">
        <v>596</v>
      </c>
      <c r="B600" s="37">
        <v>6386440</v>
      </c>
      <c r="C600" s="37" t="s">
        <v>704</v>
      </c>
      <c r="D600" s="37" t="s">
        <v>705</v>
      </c>
      <c r="E600" s="43">
        <v>5300</v>
      </c>
      <c r="F600" s="43">
        <v>5400</v>
      </c>
      <c r="G600" s="43">
        <v>6100</v>
      </c>
      <c r="H600" s="43">
        <v>6500</v>
      </c>
      <c r="I600" s="37"/>
      <c r="J600" s="48">
        <v>0.15</v>
      </c>
      <c r="K600" s="48">
        <v>9.9999999999999978E-2</v>
      </c>
      <c r="L600" s="48">
        <v>0.1</v>
      </c>
      <c r="M600" s="48">
        <v>0.65</v>
      </c>
      <c r="N600" s="48">
        <v>0</v>
      </c>
      <c r="O600" s="48">
        <v>0</v>
      </c>
      <c r="P600" s="48">
        <v>0</v>
      </c>
      <c r="Q600" s="48">
        <v>0</v>
      </c>
      <c r="R600" s="48">
        <v>0</v>
      </c>
      <c r="S600" s="48">
        <v>0</v>
      </c>
      <c r="T600" s="48">
        <v>0</v>
      </c>
      <c r="U600" s="48">
        <v>0</v>
      </c>
      <c r="V600" s="48">
        <v>0</v>
      </c>
      <c r="W600" s="48">
        <v>0</v>
      </c>
      <c r="X600" s="48">
        <v>0</v>
      </c>
      <c r="Y600" s="48">
        <v>0</v>
      </c>
      <c r="Z600" s="48">
        <v>0</v>
      </c>
      <c r="AA600" s="48">
        <v>0</v>
      </c>
      <c r="AB600" s="48">
        <v>0</v>
      </c>
      <c r="AC600" s="48">
        <v>0</v>
      </c>
      <c r="AD600" s="48">
        <v>0</v>
      </c>
      <c r="AE600" s="48">
        <v>0</v>
      </c>
      <c r="AF600" s="48">
        <v>0</v>
      </c>
      <c r="AG600" s="48">
        <v>0</v>
      </c>
      <c r="AH600" s="45" t="s">
        <v>761</v>
      </c>
    </row>
    <row r="601" spans="1:34" x14ac:dyDescent="0.25">
      <c r="A601" s="1">
        <v>597</v>
      </c>
      <c r="B601" s="32">
        <v>4377389</v>
      </c>
      <c r="C601" s="32" t="s">
        <v>706</v>
      </c>
      <c r="D601" s="32"/>
      <c r="E601" s="44">
        <v>7514</v>
      </c>
      <c r="F601" s="44">
        <v>7944</v>
      </c>
      <c r="G601" s="44">
        <v>8220</v>
      </c>
      <c r="H601" s="44">
        <v>7800</v>
      </c>
      <c r="I601" s="32"/>
      <c r="J601" s="48">
        <v>0.22</v>
      </c>
      <c r="K601" s="48">
        <v>0.3899999999999999</v>
      </c>
      <c r="L601" s="48">
        <v>0.05</v>
      </c>
      <c r="M601" s="48">
        <v>0.1</v>
      </c>
      <c r="N601" s="48">
        <v>0.02</v>
      </c>
      <c r="O601" s="48">
        <v>0.03</v>
      </c>
      <c r="P601" s="48">
        <v>0</v>
      </c>
      <c r="Q601" s="48">
        <v>0</v>
      </c>
      <c r="R601" s="48">
        <v>0.02</v>
      </c>
      <c r="S601" s="48">
        <v>0.03</v>
      </c>
      <c r="T601" s="48">
        <v>0</v>
      </c>
      <c r="U601" s="48">
        <v>0</v>
      </c>
      <c r="V601" s="48">
        <v>0.01</v>
      </c>
      <c r="W601" s="48">
        <v>0.01</v>
      </c>
      <c r="X601" s="48">
        <v>0.05</v>
      </c>
      <c r="Y601" s="48">
        <v>0</v>
      </c>
      <c r="Z601" s="48">
        <v>0</v>
      </c>
      <c r="AA601" s="48">
        <v>0</v>
      </c>
      <c r="AB601" s="48">
        <v>0</v>
      </c>
      <c r="AC601" s="48">
        <v>0</v>
      </c>
      <c r="AD601" s="48">
        <v>0.01</v>
      </c>
      <c r="AE601" s="48">
        <v>0.01</v>
      </c>
      <c r="AF601" s="48">
        <v>0.05</v>
      </c>
      <c r="AG601" s="48">
        <v>0</v>
      </c>
      <c r="AH601" s="45" t="s">
        <v>761</v>
      </c>
    </row>
    <row r="602" spans="1:34" x14ac:dyDescent="0.25">
      <c r="A602" s="1">
        <v>598</v>
      </c>
      <c r="B602" s="37">
        <v>10307273</v>
      </c>
      <c r="C602" s="37" t="s">
        <v>707</v>
      </c>
      <c r="D602" s="37"/>
      <c r="E602" s="43">
        <v>600</v>
      </c>
      <c r="F602" s="43">
        <v>550</v>
      </c>
      <c r="G602" s="43">
        <v>600</v>
      </c>
      <c r="H602" s="43">
        <v>600</v>
      </c>
      <c r="I602" s="37"/>
      <c r="J602" s="48">
        <v>0.66</v>
      </c>
      <c r="K602" s="48">
        <v>0</v>
      </c>
      <c r="L602" s="48">
        <v>0</v>
      </c>
      <c r="M602" s="48">
        <v>0</v>
      </c>
      <c r="N602" s="48">
        <v>0</v>
      </c>
      <c r="O602" s="48">
        <v>0</v>
      </c>
      <c r="P602" s="48">
        <v>0</v>
      </c>
      <c r="Q602" s="48">
        <v>0</v>
      </c>
      <c r="R602" s="48">
        <v>0</v>
      </c>
      <c r="S602" s="48">
        <v>0</v>
      </c>
      <c r="T602" s="48">
        <v>0</v>
      </c>
      <c r="U602" s="48">
        <v>0</v>
      </c>
      <c r="V602" s="48">
        <v>0.11</v>
      </c>
      <c r="W602" s="48">
        <v>0</v>
      </c>
      <c r="X602" s="48">
        <v>0</v>
      </c>
      <c r="Y602" s="48">
        <v>0</v>
      </c>
      <c r="Z602" s="48">
        <v>0.23</v>
      </c>
      <c r="AA602" s="48">
        <v>0</v>
      </c>
      <c r="AB602" s="48">
        <v>0</v>
      </c>
      <c r="AC602" s="48">
        <v>0</v>
      </c>
      <c r="AD602" s="48">
        <v>0</v>
      </c>
      <c r="AE602" s="48">
        <v>0</v>
      </c>
      <c r="AF602" s="48">
        <v>0</v>
      </c>
      <c r="AG602" s="48">
        <v>0</v>
      </c>
      <c r="AH602" s="45" t="s">
        <v>759</v>
      </c>
    </row>
    <row r="603" spans="1:34" x14ac:dyDescent="0.25">
      <c r="A603" s="1">
        <v>599</v>
      </c>
      <c r="B603" s="32">
        <v>9112685</v>
      </c>
      <c r="C603" s="32" t="s">
        <v>708</v>
      </c>
      <c r="D603" s="32" t="s">
        <v>708</v>
      </c>
      <c r="E603" s="44">
        <v>0</v>
      </c>
      <c r="F603" s="44">
        <v>0</v>
      </c>
      <c r="G603" s="44">
        <v>1500</v>
      </c>
      <c r="H603" s="44">
        <v>850</v>
      </c>
      <c r="I603" s="32"/>
      <c r="J603" s="48">
        <v>0.05</v>
      </c>
      <c r="K603" s="48">
        <v>0.35000000000000009</v>
      </c>
      <c r="L603" s="48">
        <v>0.3</v>
      </c>
      <c r="M603" s="48">
        <v>0</v>
      </c>
      <c r="N603" s="48">
        <v>0.05</v>
      </c>
      <c r="O603" s="48">
        <v>0</v>
      </c>
      <c r="P603" s="48">
        <v>0</v>
      </c>
      <c r="Q603" s="48">
        <v>0</v>
      </c>
      <c r="R603" s="48">
        <v>0.05</v>
      </c>
      <c r="S603" s="48">
        <v>0</v>
      </c>
      <c r="T603" s="48">
        <v>0</v>
      </c>
      <c r="U603" s="48">
        <v>0</v>
      </c>
      <c r="V603" s="48">
        <v>0.05</v>
      </c>
      <c r="W603" s="48">
        <v>0</v>
      </c>
      <c r="X603" s="48">
        <v>0</v>
      </c>
      <c r="Y603" s="48">
        <v>0</v>
      </c>
      <c r="Z603" s="48">
        <v>0.05</v>
      </c>
      <c r="AA603" s="48">
        <v>0</v>
      </c>
      <c r="AB603" s="48">
        <v>0</v>
      </c>
      <c r="AC603" s="48">
        <v>0</v>
      </c>
      <c r="AD603" s="48">
        <v>0.1</v>
      </c>
      <c r="AE603" s="48">
        <v>0</v>
      </c>
      <c r="AF603" s="48">
        <v>0</v>
      </c>
      <c r="AG603" s="48">
        <v>0</v>
      </c>
      <c r="AH603" s="45" t="s">
        <v>759</v>
      </c>
    </row>
    <row r="604" spans="1:34" x14ac:dyDescent="0.25">
      <c r="A604" s="1">
        <v>600</v>
      </c>
      <c r="B604" s="37">
        <v>12398314</v>
      </c>
      <c r="C604" s="37" t="s">
        <v>709</v>
      </c>
      <c r="D604" s="37"/>
      <c r="E604" s="43">
        <v>1000</v>
      </c>
      <c r="F604" s="43">
        <v>5000</v>
      </c>
      <c r="G604" s="43">
        <v>8000</v>
      </c>
      <c r="H604" s="43">
        <v>10000</v>
      </c>
      <c r="I604" s="37"/>
      <c r="J604" s="48">
        <v>0.1</v>
      </c>
      <c r="K604" s="48">
        <v>0.34999999999999987</v>
      </c>
      <c r="L604" s="48">
        <v>0.05</v>
      </c>
      <c r="M604" s="48">
        <v>0</v>
      </c>
      <c r="N604" s="48">
        <v>0.1</v>
      </c>
      <c r="O604" s="48">
        <v>0.35</v>
      </c>
      <c r="P604" s="48">
        <v>0.05</v>
      </c>
      <c r="Q604" s="48">
        <v>0</v>
      </c>
      <c r="R604" s="48">
        <v>0</v>
      </c>
      <c r="S604" s="48">
        <v>0</v>
      </c>
      <c r="T604" s="48">
        <v>0</v>
      </c>
      <c r="U604" s="48">
        <v>0</v>
      </c>
      <c r="V604" s="48">
        <v>0</v>
      </c>
      <c r="W604" s="48">
        <v>0</v>
      </c>
      <c r="X604" s="48">
        <v>0</v>
      </c>
      <c r="Y604" s="48">
        <v>0</v>
      </c>
      <c r="Z604" s="48">
        <v>0</v>
      </c>
      <c r="AA604" s="48">
        <v>0</v>
      </c>
      <c r="AB604" s="48">
        <v>0</v>
      </c>
      <c r="AC604" s="48">
        <v>0</v>
      </c>
      <c r="AD604" s="48">
        <v>0</v>
      </c>
      <c r="AE604" s="48">
        <v>0</v>
      </c>
      <c r="AF604" s="48">
        <v>0</v>
      </c>
      <c r="AG604" s="48">
        <v>0</v>
      </c>
      <c r="AH604" s="45" t="s">
        <v>762</v>
      </c>
    </row>
    <row r="605" spans="1:34" x14ac:dyDescent="0.25">
      <c r="A605" s="1">
        <v>601</v>
      </c>
      <c r="B605" s="32">
        <v>2286335</v>
      </c>
      <c r="C605" s="32" t="s">
        <v>710</v>
      </c>
      <c r="D605" s="32"/>
      <c r="E605" s="44">
        <v>6000</v>
      </c>
      <c r="F605" s="44">
        <v>6000</v>
      </c>
      <c r="G605" s="44">
        <v>8400</v>
      </c>
      <c r="H605" s="44">
        <v>12000</v>
      </c>
      <c r="I605" s="32"/>
      <c r="J605" s="48">
        <v>0</v>
      </c>
      <c r="K605" s="48">
        <v>7.999999999999996E-2</v>
      </c>
      <c r="L605" s="48">
        <v>0</v>
      </c>
      <c r="M605" s="48">
        <v>0.5</v>
      </c>
      <c r="N605" s="48">
        <v>0</v>
      </c>
      <c r="O605" s="48">
        <v>0</v>
      </c>
      <c r="P605" s="48">
        <v>0</v>
      </c>
      <c r="Q605" s="48">
        <v>0.3</v>
      </c>
      <c r="R605" s="48">
        <v>0</v>
      </c>
      <c r="S605" s="48">
        <v>0.01</v>
      </c>
      <c r="T605" s="48">
        <v>0</v>
      </c>
      <c r="U605" s="48">
        <v>0.1</v>
      </c>
      <c r="V605" s="48">
        <v>0</v>
      </c>
      <c r="W605" s="48">
        <v>0</v>
      </c>
      <c r="X605" s="48">
        <v>0</v>
      </c>
      <c r="Y605" s="48">
        <v>0</v>
      </c>
      <c r="Z605" s="48">
        <v>0</v>
      </c>
      <c r="AA605" s="48">
        <v>0</v>
      </c>
      <c r="AB605" s="48">
        <v>0</v>
      </c>
      <c r="AC605" s="48">
        <v>0</v>
      </c>
      <c r="AD605" s="48">
        <v>0</v>
      </c>
      <c r="AE605" s="48">
        <v>0</v>
      </c>
      <c r="AF605" s="48">
        <v>0</v>
      </c>
      <c r="AG605" s="48">
        <v>0.01</v>
      </c>
      <c r="AH605" s="45" t="s">
        <v>761</v>
      </c>
    </row>
    <row r="606" spans="1:34" x14ac:dyDescent="0.25">
      <c r="A606" s="1">
        <v>602</v>
      </c>
      <c r="B606" s="37">
        <v>29019117</v>
      </c>
      <c r="C606" s="37" t="s">
        <v>711</v>
      </c>
      <c r="D606" s="37"/>
      <c r="E606" s="43">
        <v>2300</v>
      </c>
      <c r="F606" s="43">
        <v>3000</v>
      </c>
      <c r="G606" s="43">
        <v>3300</v>
      </c>
      <c r="H606" s="43">
        <v>3000</v>
      </c>
      <c r="I606" s="37"/>
      <c r="J606" s="48">
        <v>0.15</v>
      </c>
      <c r="K606" s="48">
        <v>0.18999999999999995</v>
      </c>
      <c r="L606" s="48">
        <v>0.15</v>
      </c>
      <c r="M606" s="48">
        <v>0.45</v>
      </c>
      <c r="N606" s="48">
        <v>0</v>
      </c>
      <c r="O606" s="48">
        <v>0</v>
      </c>
      <c r="P606" s="48">
        <v>0</v>
      </c>
      <c r="Q606" s="48">
        <v>0</v>
      </c>
      <c r="R606" s="48">
        <v>0</v>
      </c>
      <c r="S606" s="48">
        <v>0</v>
      </c>
      <c r="T606" s="48">
        <v>0</v>
      </c>
      <c r="U606" s="48">
        <v>0</v>
      </c>
      <c r="V606" s="48">
        <v>0</v>
      </c>
      <c r="W606" s="48">
        <v>0</v>
      </c>
      <c r="X606" s="48">
        <v>0.05</v>
      </c>
      <c r="Y606" s="48">
        <v>0</v>
      </c>
      <c r="Z606" s="48">
        <v>0.01</v>
      </c>
      <c r="AA606" s="48">
        <v>0</v>
      </c>
      <c r="AB606" s="48">
        <v>0</v>
      </c>
      <c r="AC606" s="48">
        <v>0</v>
      </c>
      <c r="AD606" s="48">
        <v>0</v>
      </c>
      <c r="AE606" s="48">
        <v>0</v>
      </c>
      <c r="AF606" s="48">
        <v>0</v>
      </c>
      <c r="AG606" s="48">
        <v>0</v>
      </c>
      <c r="AH606" s="45" t="s">
        <v>762</v>
      </c>
    </row>
    <row r="607" spans="1:34" x14ac:dyDescent="0.25">
      <c r="A607" s="1">
        <v>603</v>
      </c>
      <c r="B607" s="32">
        <v>27294081</v>
      </c>
      <c r="C607" s="32" t="s">
        <v>712</v>
      </c>
      <c r="D607" s="32" t="s">
        <v>713</v>
      </c>
      <c r="E607" s="44">
        <v>0</v>
      </c>
      <c r="F607" s="44">
        <v>2000</v>
      </c>
      <c r="G607" s="44">
        <v>15000</v>
      </c>
      <c r="H607" s="44">
        <v>25000</v>
      </c>
      <c r="I607" s="32"/>
      <c r="J607" s="48">
        <v>0.2</v>
      </c>
      <c r="K607" s="48">
        <v>0.14999999999999991</v>
      </c>
      <c r="L607" s="48">
        <v>0.05</v>
      </c>
      <c r="M607" s="48">
        <v>0.4</v>
      </c>
      <c r="N607" s="48">
        <v>0</v>
      </c>
      <c r="O607" s="48">
        <v>0</v>
      </c>
      <c r="P607" s="48">
        <v>0</v>
      </c>
      <c r="Q607" s="48">
        <v>0.2</v>
      </c>
      <c r="R607" s="48">
        <v>0</v>
      </c>
      <c r="S607" s="48">
        <v>0</v>
      </c>
      <c r="T607" s="48">
        <v>0</v>
      </c>
      <c r="U607" s="48">
        <v>0</v>
      </c>
      <c r="V607" s="48">
        <v>0</v>
      </c>
      <c r="W607" s="48">
        <v>0</v>
      </c>
      <c r="X607" s="48">
        <v>0</v>
      </c>
      <c r="Y607" s="48">
        <v>0</v>
      </c>
      <c r="Z607" s="48">
        <v>0</v>
      </c>
      <c r="AA607" s="48">
        <v>0</v>
      </c>
      <c r="AB607" s="48">
        <v>0</v>
      </c>
      <c r="AC607" s="48">
        <v>0</v>
      </c>
      <c r="AD607" s="48">
        <v>0</v>
      </c>
      <c r="AE607" s="48">
        <v>0</v>
      </c>
      <c r="AF607" s="48">
        <v>0</v>
      </c>
      <c r="AG607" s="48">
        <v>0</v>
      </c>
      <c r="AH607" s="45" t="s">
        <v>761</v>
      </c>
    </row>
    <row r="608" spans="1:34" x14ac:dyDescent="0.25">
      <c r="A608" s="1">
        <v>604</v>
      </c>
      <c r="B608" s="37">
        <v>29287391</v>
      </c>
      <c r="C608" s="37" t="s">
        <v>714</v>
      </c>
      <c r="D608" s="37" t="s">
        <v>715</v>
      </c>
      <c r="E608" s="43">
        <v>0</v>
      </c>
      <c r="F608" s="43">
        <v>0</v>
      </c>
      <c r="G608" s="43">
        <v>0</v>
      </c>
      <c r="H608" s="43">
        <v>1000</v>
      </c>
      <c r="I608" s="37"/>
      <c r="J608" s="48">
        <v>0</v>
      </c>
      <c r="K608" s="48">
        <v>0</v>
      </c>
      <c r="L608" s="48">
        <v>1</v>
      </c>
      <c r="M608" s="48">
        <v>0</v>
      </c>
      <c r="N608" s="48">
        <v>0</v>
      </c>
      <c r="O608" s="48">
        <v>0</v>
      </c>
      <c r="P608" s="48">
        <v>0</v>
      </c>
      <c r="Q608" s="48">
        <v>0</v>
      </c>
      <c r="R608" s="48">
        <v>0</v>
      </c>
      <c r="S608" s="48">
        <v>0</v>
      </c>
      <c r="T608" s="48">
        <v>0</v>
      </c>
      <c r="U608" s="48">
        <v>0</v>
      </c>
      <c r="V608" s="48">
        <v>0</v>
      </c>
      <c r="W608" s="48">
        <v>0</v>
      </c>
      <c r="X608" s="48">
        <v>0</v>
      </c>
      <c r="Y608" s="48">
        <v>0</v>
      </c>
      <c r="Z608" s="48">
        <v>0</v>
      </c>
      <c r="AA608" s="48">
        <v>0</v>
      </c>
      <c r="AB608" s="48">
        <v>0</v>
      </c>
      <c r="AC608" s="48">
        <v>0</v>
      </c>
      <c r="AD608" s="48">
        <v>0</v>
      </c>
      <c r="AE608" s="48">
        <v>0</v>
      </c>
      <c r="AF608" s="48">
        <v>0</v>
      </c>
      <c r="AG608" s="48">
        <v>0</v>
      </c>
      <c r="AH608" s="45" t="s">
        <v>759</v>
      </c>
    </row>
    <row r="609" spans="1:34" x14ac:dyDescent="0.25">
      <c r="A609" s="1">
        <v>605</v>
      </c>
      <c r="B609" s="32">
        <v>7693176</v>
      </c>
      <c r="C609" s="32" t="s">
        <v>716</v>
      </c>
      <c r="D609" s="32"/>
      <c r="E609" s="44">
        <v>7605</v>
      </c>
      <c r="F609" s="44">
        <v>7103</v>
      </c>
      <c r="G609" s="44">
        <v>7814</v>
      </c>
      <c r="H609" s="44">
        <v>8663</v>
      </c>
      <c r="I609" s="32"/>
      <c r="J609" s="48">
        <v>0</v>
      </c>
      <c r="K609" s="48">
        <v>0</v>
      </c>
      <c r="L609" s="48">
        <v>0</v>
      </c>
      <c r="M609" s="48">
        <v>0.3</v>
      </c>
      <c r="N609" s="48">
        <v>0</v>
      </c>
      <c r="O609" s="48">
        <v>0</v>
      </c>
      <c r="P609" s="48">
        <v>0</v>
      </c>
      <c r="Q609" s="48">
        <v>0.5</v>
      </c>
      <c r="R609" s="48">
        <v>0</v>
      </c>
      <c r="S609" s="48">
        <v>0</v>
      </c>
      <c r="T609" s="48">
        <v>0</v>
      </c>
      <c r="U609" s="48">
        <v>0.2</v>
      </c>
      <c r="V609" s="48">
        <v>0</v>
      </c>
      <c r="W609" s="48">
        <v>0</v>
      </c>
      <c r="X609" s="48">
        <v>0</v>
      </c>
      <c r="Y609" s="48">
        <v>0</v>
      </c>
      <c r="Z609" s="48">
        <v>0</v>
      </c>
      <c r="AA609" s="48">
        <v>0</v>
      </c>
      <c r="AB609" s="48">
        <v>0</v>
      </c>
      <c r="AC609" s="48">
        <v>0</v>
      </c>
      <c r="AD609" s="48">
        <v>0</v>
      </c>
      <c r="AE609" s="48">
        <v>0</v>
      </c>
      <c r="AF609" s="48">
        <v>0</v>
      </c>
      <c r="AG609" s="48">
        <v>0</v>
      </c>
      <c r="AH609" s="45" t="s">
        <v>761</v>
      </c>
    </row>
    <row r="610" spans="1:34" x14ac:dyDescent="0.25">
      <c r="A610" s="1">
        <v>606</v>
      </c>
      <c r="B610" s="37">
        <v>26292084</v>
      </c>
      <c r="C610" s="37" t="s">
        <v>717</v>
      </c>
      <c r="D610" s="37"/>
      <c r="E610" s="43">
        <v>3500</v>
      </c>
      <c r="F610" s="43">
        <v>4000</v>
      </c>
      <c r="G610" s="43">
        <v>5000</v>
      </c>
      <c r="H610" s="43">
        <v>5000</v>
      </c>
      <c r="I610" s="37"/>
      <c r="J610" s="48">
        <v>0.03</v>
      </c>
      <c r="K610" s="48">
        <v>9.9999999999998979E-3</v>
      </c>
      <c r="L610" s="48">
        <v>0.01</v>
      </c>
      <c r="M610" s="48">
        <v>0</v>
      </c>
      <c r="N610" s="48">
        <v>0.03</v>
      </c>
      <c r="O610" s="48">
        <v>0.01</v>
      </c>
      <c r="P610" s="48">
        <v>0.01</v>
      </c>
      <c r="Q610" s="48">
        <v>0</v>
      </c>
      <c r="R610" s="48">
        <v>0.02</v>
      </c>
      <c r="S610" s="48">
        <v>0.03</v>
      </c>
      <c r="T610" s="48">
        <v>0.05</v>
      </c>
      <c r="U610" s="48">
        <v>0</v>
      </c>
      <c r="V610" s="48">
        <v>0.1</v>
      </c>
      <c r="W610" s="48">
        <v>0.1</v>
      </c>
      <c r="X610" s="48">
        <v>0.1</v>
      </c>
      <c r="Y610" s="48">
        <v>0</v>
      </c>
      <c r="Z610" s="48">
        <v>0.05</v>
      </c>
      <c r="AA610" s="48">
        <v>0.05</v>
      </c>
      <c r="AB610" s="48">
        <v>0.15</v>
      </c>
      <c r="AC610" s="48">
        <v>0</v>
      </c>
      <c r="AD610" s="48">
        <v>0.05</v>
      </c>
      <c r="AE610" s="48">
        <v>0.05</v>
      </c>
      <c r="AF610" s="48">
        <v>0.15</v>
      </c>
      <c r="AG610" s="48">
        <v>0</v>
      </c>
      <c r="AH610" s="45" t="s">
        <v>762</v>
      </c>
    </row>
    <row r="611" spans="1:34" x14ac:dyDescent="0.25">
      <c r="A611" s="1">
        <v>607</v>
      </c>
      <c r="B611" s="32">
        <v>16080122</v>
      </c>
      <c r="C611" s="32" t="s">
        <v>718</v>
      </c>
      <c r="D611" s="32"/>
      <c r="E611" s="44">
        <v>19908</v>
      </c>
      <c r="F611" s="44">
        <v>17638</v>
      </c>
      <c r="G611" s="44">
        <v>10279</v>
      </c>
      <c r="H611" s="44">
        <v>8309</v>
      </c>
      <c r="I611" s="32"/>
      <c r="J611" s="48">
        <v>0</v>
      </c>
      <c r="K611" s="48">
        <v>9.9999999999999978E-2</v>
      </c>
      <c r="L611" s="48">
        <v>0</v>
      </c>
      <c r="M611" s="48">
        <v>0.73</v>
      </c>
      <c r="N611" s="48">
        <v>0</v>
      </c>
      <c r="O611" s="48">
        <v>0</v>
      </c>
      <c r="P611" s="48">
        <v>0</v>
      </c>
      <c r="Q611" s="48">
        <v>0.1</v>
      </c>
      <c r="R611" s="48">
        <v>0</v>
      </c>
      <c r="S611" s="48">
        <v>0</v>
      </c>
      <c r="T611" s="48">
        <v>0</v>
      </c>
      <c r="U611" s="48">
        <v>0</v>
      </c>
      <c r="V611" s="48">
        <v>0</v>
      </c>
      <c r="W611" s="48">
        <v>0</v>
      </c>
      <c r="X611" s="48">
        <v>0.05</v>
      </c>
      <c r="Y611" s="48">
        <v>0</v>
      </c>
      <c r="Z611" s="48">
        <v>0</v>
      </c>
      <c r="AA611" s="48">
        <v>0</v>
      </c>
      <c r="AB611" s="48">
        <v>0.02</v>
      </c>
      <c r="AC611" s="48">
        <v>0</v>
      </c>
      <c r="AD611" s="48">
        <v>0</v>
      </c>
      <c r="AE611" s="48">
        <v>0</v>
      </c>
      <c r="AF611" s="48">
        <v>0</v>
      </c>
      <c r="AG611" s="48">
        <v>0</v>
      </c>
      <c r="AH611" s="45" t="s">
        <v>760</v>
      </c>
    </row>
    <row r="612" spans="1:34" x14ac:dyDescent="0.25">
      <c r="A612" s="1">
        <v>608</v>
      </c>
      <c r="B612" s="37">
        <v>63775026</v>
      </c>
      <c r="C612" s="37" t="s">
        <v>719</v>
      </c>
      <c r="D612" s="37"/>
      <c r="E612" s="43">
        <v>6000</v>
      </c>
      <c r="F612" s="43">
        <v>6500</v>
      </c>
      <c r="G612" s="43">
        <v>6500</v>
      </c>
      <c r="H612" s="43">
        <v>6800</v>
      </c>
      <c r="I612" s="37"/>
      <c r="J612" s="48">
        <v>0</v>
      </c>
      <c r="K612" s="48">
        <v>0.30000000000000004</v>
      </c>
      <c r="L612" s="48">
        <v>0</v>
      </c>
      <c r="M612" s="48">
        <v>0</v>
      </c>
      <c r="N612" s="48">
        <v>0</v>
      </c>
      <c r="O612" s="48">
        <v>0</v>
      </c>
      <c r="P612" s="48">
        <v>0</v>
      </c>
      <c r="Q612" s="48">
        <v>0.7</v>
      </c>
      <c r="R612" s="48">
        <v>0</v>
      </c>
      <c r="S612" s="48">
        <v>0</v>
      </c>
      <c r="T612" s="48">
        <v>0</v>
      </c>
      <c r="U612" s="48">
        <v>0</v>
      </c>
      <c r="V612" s="48">
        <v>0</v>
      </c>
      <c r="W612" s="48">
        <v>0</v>
      </c>
      <c r="X612" s="48">
        <v>0</v>
      </c>
      <c r="Y612" s="48">
        <v>0</v>
      </c>
      <c r="Z612" s="48">
        <v>0</v>
      </c>
      <c r="AA612" s="48">
        <v>0</v>
      </c>
      <c r="AB612" s="48">
        <v>0</v>
      </c>
      <c r="AC612" s="48">
        <v>0</v>
      </c>
      <c r="AD612" s="48">
        <v>0</v>
      </c>
      <c r="AE612" s="48">
        <v>0</v>
      </c>
      <c r="AF612" s="48">
        <v>0</v>
      </c>
      <c r="AG612" s="48">
        <v>0</v>
      </c>
      <c r="AH612" s="45" t="s">
        <v>761</v>
      </c>
    </row>
    <row r="613" spans="1:34" x14ac:dyDescent="0.25">
      <c r="A613" s="1">
        <v>609</v>
      </c>
      <c r="B613" s="32">
        <v>18705057</v>
      </c>
      <c r="C613" s="32" t="s">
        <v>720</v>
      </c>
      <c r="D613" s="32"/>
      <c r="E613" s="44">
        <v>5000</v>
      </c>
      <c r="F613" s="44">
        <v>5000</v>
      </c>
      <c r="G613" s="44">
        <v>5000</v>
      </c>
      <c r="H613" s="44">
        <v>5000</v>
      </c>
      <c r="I613" s="32"/>
      <c r="J613" s="48">
        <v>0</v>
      </c>
      <c r="K613" s="48">
        <v>1</v>
      </c>
      <c r="L613" s="48">
        <v>0</v>
      </c>
      <c r="M613" s="48">
        <v>0</v>
      </c>
      <c r="N613" s="48">
        <v>0</v>
      </c>
      <c r="O613" s="48">
        <v>0</v>
      </c>
      <c r="P613" s="48">
        <v>0</v>
      </c>
      <c r="Q613" s="48">
        <v>0</v>
      </c>
      <c r="R613" s="48">
        <v>0</v>
      </c>
      <c r="S613" s="48">
        <v>0</v>
      </c>
      <c r="T613" s="48">
        <v>0</v>
      </c>
      <c r="U613" s="48">
        <v>0</v>
      </c>
      <c r="V613" s="48">
        <v>0</v>
      </c>
      <c r="W613" s="48">
        <v>0</v>
      </c>
      <c r="X613" s="48">
        <v>0</v>
      </c>
      <c r="Y613" s="48">
        <v>0</v>
      </c>
      <c r="Z613" s="48">
        <v>0</v>
      </c>
      <c r="AA613" s="48">
        <v>0</v>
      </c>
      <c r="AB613" s="48">
        <v>0</v>
      </c>
      <c r="AC613" s="48">
        <v>0</v>
      </c>
      <c r="AD613" s="48">
        <v>0</v>
      </c>
      <c r="AE613" s="48">
        <v>0</v>
      </c>
      <c r="AF613" s="48">
        <v>0</v>
      </c>
      <c r="AG613" s="48">
        <v>0</v>
      </c>
      <c r="AH613" s="45" t="s">
        <v>761</v>
      </c>
    </row>
    <row r="614" spans="1:34" x14ac:dyDescent="0.25">
      <c r="A614" s="1">
        <v>610</v>
      </c>
      <c r="B614" s="37">
        <v>25835500</v>
      </c>
      <c r="C614" s="37" t="s">
        <v>721</v>
      </c>
      <c r="D614" s="37"/>
      <c r="E614" s="43">
        <v>0</v>
      </c>
      <c r="F614" s="43">
        <v>0</v>
      </c>
      <c r="G614" s="43">
        <v>2500</v>
      </c>
      <c r="H614" s="43">
        <v>2500</v>
      </c>
      <c r="I614" s="37"/>
      <c r="J614" s="48">
        <v>0</v>
      </c>
      <c r="K614" s="48">
        <v>0.7</v>
      </c>
      <c r="L614" s="48">
        <v>0</v>
      </c>
      <c r="M614" s="48">
        <v>0</v>
      </c>
      <c r="N614" s="48">
        <v>0</v>
      </c>
      <c r="O614" s="48">
        <v>0.1</v>
      </c>
      <c r="P614" s="48">
        <v>0</v>
      </c>
      <c r="Q614" s="48">
        <v>0</v>
      </c>
      <c r="R614" s="48">
        <v>0</v>
      </c>
      <c r="S614" s="48">
        <v>0.1</v>
      </c>
      <c r="T614" s="48">
        <v>0</v>
      </c>
      <c r="U614" s="48">
        <v>0</v>
      </c>
      <c r="V614" s="48">
        <v>0</v>
      </c>
      <c r="W614" s="48">
        <v>0</v>
      </c>
      <c r="X614" s="48">
        <v>0</v>
      </c>
      <c r="Y614" s="48">
        <v>0</v>
      </c>
      <c r="Z614" s="48">
        <v>0</v>
      </c>
      <c r="AA614" s="48">
        <v>0.1</v>
      </c>
      <c r="AB614" s="48">
        <v>0</v>
      </c>
      <c r="AC614" s="48">
        <v>0</v>
      </c>
      <c r="AD614" s="48">
        <v>0</v>
      </c>
      <c r="AE614" s="48">
        <v>0</v>
      </c>
      <c r="AF614" s="48">
        <v>0</v>
      </c>
      <c r="AG614" s="48">
        <v>0</v>
      </c>
      <c r="AH614" s="45" t="s">
        <v>762</v>
      </c>
    </row>
    <row r="615" spans="1:34" x14ac:dyDescent="0.25">
      <c r="A615" s="1">
        <v>611</v>
      </c>
      <c r="B615" s="32">
        <v>47354283</v>
      </c>
      <c r="C615" s="32" t="s">
        <v>722</v>
      </c>
      <c r="D615" s="32"/>
      <c r="E615" s="44">
        <v>8000</v>
      </c>
      <c r="F615" s="44">
        <v>8500</v>
      </c>
      <c r="G615" s="44">
        <v>9000</v>
      </c>
      <c r="H615" s="44">
        <v>12000</v>
      </c>
      <c r="I615" s="32"/>
      <c r="J615" s="48">
        <v>0.5</v>
      </c>
      <c r="K615" s="48">
        <v>0.30000000000000004</v>
      </c>
      <c r="L615" s="48">
        <v>0</v>
      </c>
      <c r="M615" s="48">
        <v>0</v>
      </c>
      <c r="N615" s="48">
        <v>0</v>
      </c>
      <c r="O615" s="48">
        <v>0</v>
      </c>
      <c r="P615" s="48">
        <v>0</v>
      </c>
      <c r="Q615" s="48">
        <v>0</v>
      </c>
      <c r="R615" s="48">
        <v>0</v>
      </c>
      <c r="S615" s="48">
        <v>0</v>
      </c>
      <c r="T615" s="48">
        <v>0</v>
      </c>
      <c r="U615" s="48">
        <v>0</v>
      </c>
      <c r="V615" s="48">
        <v>0</v>
      </c>
      <c r="W615" s="48">
        <v>0</v>
      </c>
      <c r="X615" s="48">
        <v>0</v>
      </c>
      <c r="Y615" s="48">
        <v>0</v>
      </c>
      <c r="Z615" s="48">
        <v>0.2</v>
      </c>
      <c r="AA615" s="48">
        <v>0</v>
      </c>
      <c r="AB615" s="48">
        <v>0</v>
      </c>
      <c r="AC615" s="48">
        <v>0</v>
      </c>
      <c r="AD615" s="48">
        <v>0</v>
      </c>
      <c r="AE615" s="48">
        <v>0</v>
      </c>
      <c r="AF615" s="48">
        <v>0</v>
      </c>
      <c r="AG615" s="48">
        <v>0</v>
      </c>
      <c r="AH615" s="45" t="s">
        <v>761</v>
      </c>
    </row>
    <row r="616" spans="1:34" x14ac:dyDescent="0.25">
      <c r="A616" s="1">
        <v>612</v>
      </c>
      <c r="B616" s="37">
        <v>7093454</v>
      </c>
      <c r="C616" s="37" t="s">
        <v>723</v>
      </c>
      <c r="D616" s="37"/>
      <c r="E616" s="43">
        <v>0</v>
      </c>
      <c r="F616" s="43">
        <v>0</v>
      </c>
      <c r="G616" s="43">
        <v>300</v>
      </c>
      <c r="H616" s="43">
        <v>600</v>
      </c>
      <c r="I616" s="37"/>
      <c r="J616" s="48">
        <v>0.6</v>
      </c>
      <c r="K616" s="48">
        <v>0</v>
      </c>
      <c r="L616" s="48">
        <v>0</v>
      </c>
      <c r="M616" s="48">
        <v>0.4</v>
      </c>
      <c r="N616" s="48">
        <v>0</v>
      </c>
      <c r="O616" s="48">
        <v>0</v>
      </c>
      <c r="P616" s="48">
        <v>0</v>
      </c>
      <c r="Q616" s="48">
        <v>0</v>
      </c>
      <c r="R616" s="48">
        <v>0</v>
      </c>
      <c r="S616" s="48">
        <v>0</v>
      </c>
      <c r="T616" s="48">
        <v>0</v>
      </c>
      <c r="U616" s="48">
        <v>0</v>
      </c>
      <c r="V616" s="48">
        <v>0</v>
      </c>
      <c r="W616" s="48">
        <v>0</v>
      </c>
      <c r="X616" s="48">
        <v>0</v>
      </c>
      <c r="Y616" s="48">
        <v>0</v>
      </c>
      <c r="Z616" s="48">
        <v>0</v>
      </c>
      <c r="AA616" s="48">
        <v>0</v>
      </c>
      <c r="AB616" s="48">
        <v>0</v>
      </c>
      <c r="AC616" s="48">
        <v>0</v>
      </c>
      <c r="AD616" s="48">
        <v>0</v>
      </c>
      <c r="AE616" s="48">
        <v>0</v>
      </c>
      <c r="AF616" s="48">
        <v>0</v>
      </c>
      <c r="AG616" s="48">
        <v>0</v>
      </c>
      <c r="AH616" s="45" t="s">
        <v>759</v>
      </c>
    </row>
    <row r="617" spans="1:34" x14ac:dyDescent="0.25">
      <c r="A617" s="1">
        <v>613</v>
      </c>
      <c r="B617" s="32">
        <v>27797082</v>
      </c>
      <c r="C617" s="32" t="s">
        <v>724</v>
      </c>
      <c r="D617" s="32"/>
      <c r="E617" s="44">
        <v>2000</v>
      </c>
      <c r="F617" s="44">
        <v>2500</v>
      </c>
      <c r="G617" s="44">
        <v>2800</v>
      </c>
      <c r="H617" s="44">
        <v>2800</v>
      </c>
      <c r="I617" s="32"/>
      <c r="J617" s="48">
        <v>0</v>
      </c>
      <c r="K617" s="48">
        <v>0.5</v>
      </c>
      <c r="L617" s="48">
        <v>0</v>
      </c>
      <c r="M617" s="48">
        <v>0.3</v>
      </c>
      <c r="N617" s="48">
        <v>0</v>
      </c>
      <c r="O617" s="48">
        <v>0</v>
      </c>
      <c r="P617" s="48">
        <v>0</v>
      </c>
      <c r="Q617" s="48">
        <v>0.1</v>
      </c>
      <c r="R617" s="48">
        <v>0</v>
      </c>
      <c r="S617" s="48">
        <v>0</v>
      </c>
      <c r="T617" s="48">
        <v>0</v>
      </c>
      <c r="U617" s="48">
        <v>0.1</v>
      </c>
      <c r="V617" s="48">
        <v>0</v>
      </c>
      <c r="W617" s="48">
        <v>0</v>
      </c>
      <c r="X617" s="48">
        <v>0</v>
      </c>
      <c r="Y617" s="48">
        <v>0</v>
      </c>
      <c r="Z617" s="48">
        <v>0</v>
      </c>
      <c r="AA617" s="48">
        <v>0</v>
      </c>
      <c r="AB617" s="48">
        <v>0</v>
      </c>
      <c r="AC617" s="48">
        <v>0</v>
      </c>
      <c r="AD617" s="48">
        <v>0</v>
      </c>
      <c r="AE617" s="48">
        <v>0</v>
      </c>
      <c r="AF617" s="48">
        <v>0</v>
      </c>
      <c r="AG617" s="48">
        <v>0</v>
      </c>
      <c r="AH617" s="45" t="s">
        <v>759</v>
      </c>
    </row>
    <row r="618" spans="1:34" x14ac:dyDescent="0.25">
      <c r="A618" s="1">
        <v>614</v>
      </c>
      <c r="B618" s="37">
        <v>60007273</v>
      </c>
      <c r="C618" s="37" t="s">
        <v>725</v>
      </c>
      <c r="D618" s="37"/>
      <c r="E618" s="43">
        <v>1500</v>
      </c>
      <c r="F618" s="43">
        <v>1800</v>
      </c>
      <c r="G618" s="43">
        <v>2000</v>
      </c>
      <c r="H618" s="43">
        <v>2400</v>
      </c>
      <c r="I618" s="37"/>
      <c r="J618" s="48">
        <v>0.4</v>
      </c>
      <c r="K618" s="48">
        <v>0</v>
      </c>
      <c r="L618" s="48">
        <v>0</v>
      </c>
      <c r="M618" s="48">
        <v>0</v>
      </c>
      <c r="N618" s="48">
        <v>0</v>
      </c>
      <c r="O618" s="48">
        <v>0</v>
      </c>
      <c r="P618" s="48">
        <v>0</v>
      </c>
      <c r="Q618" s="48">
        <v>0</v>
      </c>
      <c r="R618" s="48">
        <v>0.6</v>
      </c>
      <c r="S618" s="48">
        <v>0</v>
      </c>
      <c r="T618" s="48">
        <v>0</v>
      </c>
      <c r="U618" s="48">
        <v>0</v>
      </c>
      <c r="V618" s="48">
        <v>0</v>
      </c>
      <c r="W618" s="48">
        <v>0</v>
      </c>
      <c r="X618" s="48">
        <v>0</v>
      </c>
      <c r="Y618" s="48">
        <v>0</v>
      </c>
      <c r="Z618" s="48">
        <v>0</v>
      </c>
      <c r="AA618" s="48">
        <v>0</v>
      </c>
      <c r="AB618" s="48">
        <v>0</v>
      </c>
      <c r="AC618" s="48">
        <v>0</v>
      </c>
      <c r="AD618" s="48">
        <v>0</v>
      </c>
      <c r="AE618" s="48">
        <v>0</v>
      </c>
      <c r="AF618" s="48">
        <v>0</v>
      </c>
      <c r="AG618" s="48">
        <v>0</v>
      </c>
      <c r="AH618" s="45" t="s">
        <v>759</v>
      </c>
    </row>
    <row r="619" spans="1:34" x14ac:dyDescent="0.25">
      <c r="A619" s="1">
        <v>615</v>
      </c>
      <c r="B619" s="32">
        <v>28585275</v>
      </c>
      <c r="C619" s="32" t="s">
        <v>726</v>
      </c>
      <c r="D619" s="32"/>
      <c r="E619" s="44">
        <v>1200</v>
      </c>
      <c r="F619" s="44">
        <v>1150</v>
      </c>
      <c r="G619" s="44">
        <v>1200</v>
      </c>
      <c r="H619" s="44">
        <v>1200</v>
      </c>
      <c r="I619" s="32"/>
      <c r="J619" s="48">
        <v>0.05</v>
      </c>
      <c r="K619" s="48">
        <v>0</v>
      </c>
      <c r="L619" s="48">
        <v>0</v>
      </c>
      <c r="M619" s="48">
        <v>0</v>
      </c>
      <c r="N619" s="48">
        <v>0</v>
      </c>
      <c r="O619" s="48">
        <v>0</v>
      </c>
      <c r="P619" s="48">
        <v>0</v>
      </c>
      <c r="Q619" s="48">
        <v>0</v>
      </c>
      <c r="R619" s="48">
        <v>0.95</v>
      </c>
      <c r="S619" s="48">
        <v>0</v>
      </c>
      <c r="T619" s="48">
        <v>0</v>
      </c>
      <c r="U619" s="48">
        <v>0</v>
      </c>
      <c r="V619" s="48">
        <v>0</v>
      </c>
      <c r="W619" s="48">
        <v>0</v>
      </c>
      <c r="X619" s="48">
        <v>0</v>
      </c>
      <c r="Y619" s="48">
        <v>0</v>
      </c>
      <c r="Z619" s="48">
        <v>0</v>
      </c>
      <c r="AA619" s="48">
        <v>0</v>
      </c>
      <c r="AB619" s="48">
        <v>0</v>
      </c>
      <c r="AC619" s="48">
        <v>0</v>
      </c>
      <c r="AD619" s="48">
        <v>0</v>
      </c>
      <c r="AE619" s="48">
        <v>0</v>
      </c>
      <c r="AF619" s="48">
        <v>0</v>
      </c>
      <c r="AG619" s="48">
        <v>0</v>
      </c>
      <c r="AH619" s="45" t="s">
        <v>759</v>
      </c>
    </row>
    <row r="620" spans="1:34" x14ac:dyDescent="0.25">
      <c r="A620" s="1">
        <v>616</v>
      </c>
      <c r="B620" s="37">
        <v>62315366</v>
      </c>
      <c r="C620" s="37" t="s">
        <v>727</v>
      </c>
      <c r="D620" s="37"/>
      <c r="E620" s="43">
        <v>500</v>
      </c>
      <c r="F620" s="43">
        <v>530</v>
      </c>
      <c r="G620" s="43">
        <v>510</v>
      </c>
      <c r="H620" s="43">
        <v>530</v>
      </c>
      <c r="I620" s="37"/>
      <c r="J620" s="48">
        <v>0.1</v>
      </c>
      <c r="K620" s="48">
        <v>0</v>
      </c>
      <c r="L620" s="48">
        <v>0</v>
      </c>
      <c r="M620" s="48">
        <v>0</v>
      </c>
      <c r="N620" s="48">
        <v>0</v>
      </c>
      <c r="O620" s="48">
        <v>0</v>
      </c>
      <c r="P620" s="48">
        <v>0</v>
      </c>
      <c r="Q620" s="48">
        <v>0</v>
      </c>
      <c r="R620" s="48">
        <v>0.9</v>
      </c>
      <c r="S620" s="48">
        <v>0</v>
      </c>
      <c r="T620" s="48">
        <v>0</v>
      </c>
      <c r="U620" s="48">
        <v>0</v>
      </c>
      <c r="V620" s="48">
        <v>0</v>
      </c>
      <c r="W620" s="48">
        <v>0</v>
      </c>
      <c r="X620" s="48">
        <v>0</v>
      </c>
      <c r="Y620" s="48">
        <v>0</v>
      </c>
      <c r="Z620" s="48">
        <v>0</v>
      </c>
      <c r="AA620" s="48">
        <v>0</v>
      </c>
      <c r="AB620" s="48">
        <v>0</v>
      </c>
      <c r="AC620" s="48">
        <v>0</v>
      </c>
      <c r="AD620" s="48">
        <v>0</v>
      </c>
      <c r="AE620" s="48">
        <v>0</v>
      </c>
      <c r="AF620" s="48">
        <v>0</v>
      </c>
      <c r="AG620" s="48">
        <v>0</v>
      </c>
      <c r="AH620" s="45" t="s">
        <v>759</v>
      </c>
    </row>
    <row r="621" spans="1:34" x14ac:dyDescent="0.25">
      <c r="A621" s="1">
        <v>617</v>
      </c>
      <c r="B621" s="32">
        <v>24811858</v>
      </c>
      <c r="C621" s="32" t="s">
        <v>728</v>
      </c>
      <c r="D621" s="32"/>
      <c r="E621" s="44">
        <v>4100</v>
      </c>
      <c r="F621" s="44">
        <v>3800</v>
      </c>
      <c r="G621" s="44">
        <v>4200</v>
      </c>
      <c r="H621" s="44">
        <v>4200</v>
      </c>
      <c r="I621" s="32"/>
      <c r="J621" s="48">
        <v>0.03</v>
      </c>
      <c r="K621" s="48">
        <v>0.59</v>
      </c>
      <c r="L621" s="48">
        <v>0.01</v>
      </c>
      <c r="M621" s="48">
        <v>0</v>
      </c>
      <c r="N621" s="48">
        <v>0.03</v>
      </c>
      <c r="O621" s="48">
        <v>0.2</v>
      </c>
      <c r="P621" s="48">
        <v>0.01</v>
      </c>
      <c r="Q621" s="48">
        <v>0</v>
      </c>
      <c r="R621" s="48">
        <v>0.02</v>
      </c>
      <c r="S621" s="48">
        <v>0.1</v>
      </c>
      <c r="T621" s="48">
        <v>0.01</v>
      </c>
      <c r="U621" s="48">
        <v>0</v>
      </c>
      <c r="V621" s="48">
        <v>0</v>
      </c>
      <c r="W621" s="48">
        <v>0</v>
      </c>
      <c r="X621" s="48">
        <v>0</v>
      </c>
      <c r="Y621" s="48">
        <v>0</v>
      </c>
      <c r="Z621" s="48">
        <v>0</v>
      </c>
      <c r="AA621" s="48">
        <v>0</v>
      </c>
      <c r="AB621" s="48">
        <v>0</v>
      </c>
      <c r="AC621" s="48">
        <v>0</v>
      </c>
      <c r="AD621" s="48">
        <v>0</v>
      </c>
      <c r="AE621" s="48">
        <v>0</v>
      </c>
      <c r="AF621" s="48">
        <v>0</v>
      </c>
      <c r="AG621" s="48">
        <v>0</v>
      </c>
      <c r="AH621" s="45" t="s">
        <v>762</v>
      </c>
    </row>
    <row r="622" spans="1:34" x14ac:dyDescent="0.25">
      <c r="A622" s="1">
        <v>618</v>
      </c>
      <c r="B622" s="37">
        <v>1401378</v>
      </c>
      <c r="C622" s="37" t="s">
        <v>729</v>
      </c>
      <c r="D622" s="37"/>
      <c r="E622" s="43">
        <v>5800</v>
      </c>
      <c r="F622" s="43">
        <v>6000</v>
      </c>
      <c r="G622" s="43">
        <v>6200</v>
      </c>
      <c r="H622" s="43">
        <v>6000</v>
      </c>
      <c r="I622" s="37"/>
      <c r="J622" s="48">
        <v>0</v>
      </c>
      <c r="K622" s="48">
        <v>0.4</v>
      </c>
      <c r="L622" s="48">
        <v>0</v>
      </c>
      <c r="M622" s="48">
        <v>0</v>
      </c>
      <c r="N622" s="48">
        <v>0</v>
      </c>
      <c r="O622" s="48">
        <v>0</v>
      </c>
      <c r="P622" s="48">
        <v>0</v>
      </c>
      <c r="Q622" s="48">
        <v>0</v>
      </c>
      <c r="R622" s="48">
        <v>0</v>
      </c>
      <c r="S622" s="48">
        <v>0</v>
      </c>
      <c r="T622" s="48">
        <v>0</v>
      </c>
      <c r="U622" s="48">
        <v>0</v>
      </c>
      <c r="V622" s="48">
        <v>0</v>
      </c>
      <c r="W622" s="48">
        <v>0.1</v>
      </c>
      <c r="X622" s="48">
        <v>0</v>
      </c>
      <c r="Y622" s="48">
        <v>0</v>
      </c>
      <c r="Z622" s="48">
        <v>0</v>
      </c>
      <c r="AA622" s="48">
        <v>0.4</v>
      </c>
      <c r="AB622" s="48">
        <v>0</v>
      </c>
      <c r="AC622" s="48">
        <v>0</v>
      </c>
      <c r="AD622" s="48">
        <v>0</v>
      </c>
      <c r="AE622" s="48">
        <v>0.1</v>
      </c>
      <c r="AF622" s="48">
        <v>0</v>
      </c>
      <c r="AG622" s="48">
        <v>0</v>
      </c>
      <c r="AH622" s="45" t="s">
        <v>761</v>
      </c>
    </row>
    <row r="623" spans="1:34" x14ac:dyDescent="0.25">
      <c r="A623" s="1">
        <v>619</v>
      </c>
      <c r="B623" s="32">
        <v>19221754</v>
      </c>
      <c r="C623" s="32" t="s">
        <v>730</v>
      </c>
      <c r="D623" s="32" t="s">
        <v>731</v>
      </c>
      <c r="E623" s="44">
        <v>0</v>
      </c>
      <c r="F623" s="44">
        <v>0</v>
      </c>
      <c r="G623" s="44">
        <v>0</v>
      </c>
      <c r="H623" s="44">
        <v>0</v>
      </c>
      <c r="I623" s="32"/>
      <c r="J623" s="48">
        <v>0</v>
      </c>
      <c r="K623" s="48">
        <v>1</v>
      </c>
      <c r="L623" s="48">
        <v>0</v>
      </c>
      <c r="M623" s="48">
        <v>0</v>
      </c>
      <c r="N623" s="48">
        <v>0</v>
      </c>
      <c r="O623" s="48">
        <v>0</v>
      </c>
      <c r="P623" s="48">
        <v>0</v>
      </c>
      <c r="Q623" s="48">
        <v>0</v>
      </c>
      <c r="R623" s="48">
        <v>0</v>
      </c>
      <c r="S623" s="48">
        <v>0</v>
      </c>
      <c r="T623" s="48">
        <v>0</v>
      </c>
      <c r="U623" s="48">
        <v>0</v>
      </c>
      <c r="V623" s="48">
        <v>0</v>
      </c>
      <c r="W623" s="48">
        <v>0</v>
      </c>
      <c r="X623" s="48">
        <v>0</v>
      </c>
      <c r="Y623" s="48">
        <v>0</v>
      </c>
      <c r="Z623" s="48">
        <v>0</v>
      </c>
      <c r="AA623" s="48">
        <v>0</v>
      </c>
      <c r="AB623" s="48">
        <v>0</v>
      </c>
      <c r="AC623" s="48">
        <v>0</v>
      </c>
      <c r="AD623" s="48">
        <v>0</v>
      </c>
      <c r="AE623" s="48">
        <v>0</v>
      </c>
      <c r="AF623" s="48">
        <v>0</v>
      </c>
      <c r="AG623" s="48">
        <v>0</v>
      </c>
      <c r="AH623" s="45" t="s">
        <v>759</v>
      </c>
    </row>
    <row r="624" spans="1:34" x14ac:dyDescent="0.25">
      <c r="A624" s="1">
        <v>620</v>
      </c>
      <c r="B624" s="37">
        <v>27672174</v>
      </c>
      <c r="C624" s="37" t="s">
        <v>732</v>
      </c>
      <c r="D624" s="37"/>
      <c r="E624" s="43">
        <v>13929</v>
      </c>
      <c r="F624" s="43">
        <v>16363</v>
      </c>
      <c r="G624" s="43">
        <v>17804</v>
      </c>
      <c r="H624" s="43">
        <v>13000</v>
      </c>
      <c r="I624" s="37"/>
      <c r="J624" s="48">
        <v>0</v>
      </c>
      <c r="K624" s="48">
        <v>0.4</v>
      </c>
      <c r="L624" s="48">
        <v>0</v>
      </c>
      <c r="M624" s="48">
        <v>0</v>
      </c>
      <c r="N624" s="48">
        <v>0</v>
      </c>
      <c r="O624" s="48">
        <v>0.1</v>
      </c>
      <c r="P624" s="48">
        <v>0</v>
      </c>
      <c r="Q624" s="48">
        <v>0</v>
      </c>
      <c r="R624" s="48">
        <v>0</v>
      </c>
      <c r="S624" s="48">
        <v>0.5</v>
      </c>
      <c r="T624" s="48">
        <v>0</v>
      </c>
      <c r="U624" s="48">
        <v>0</v>
      </c>
      <c r="V624" s="48">
        <v>0</v>
      </c>
      <c r="W624" s="48">
        <v>0</v>
      </c>
      <c r="X624" s="48">
        <v>0</v>
      </c>
      <c r="Y624" s="48">
        <v>0</v>
      </c>
      <c r="Z624" s="48">
        <v>0</v>
      </c>
      <c r="AA624" s="48">
        <v>0</v>
      </c>
      <c r="AB624" s="48">
        <v>0</v>
      </c>
      <c r="AC624" s="48">
        <v>0</v>
      </c>
      <c r="AD624" s="48">
        <v>0</v>
      </c>
      <c r="AE624" s="48">
        <v>0</v>
      </c>
      <c r="AF624" s="48">
        <v>0</v>
      </c>
      <c r="AG624" s="48">
        <v>0</v>
      </c>
      <c r="AH624" s="45" t="s">
        <v>760</v>
      </c>
    </row>
    <row r="625" spans="1:34" x14ac:dyDescent="0.25">
      <c r="A625" s="1">
        <v>621</v>
      </c>
      <c r="B625" s="32">
        <v>26848333</v>
      </c>
      <c r="C625" s="32" t="s">
        <v>733</v>
      </c>
      <c r="D625" s="32"/>
      <c r="E625" s="44">
        <v>3800</v>
      </c>
      <c r="F625" s="44">
        <v>4000</v>
      </c>
      <c r="G625" s="44">
        <v>4200</v>
      </c>
      <c r="H625" s="44">
        <v>4200</v>
      </c>
      <c r="I625" s="32"/>
      <c r="J625" s="48">
        <v>0.6</v>
      </c>
      <c r="K625" s="48">
        <v>0.4</v>
      </c>
      <c r="L625" s="48">
        <v>0</v>
      </c>
      <c r="M625" s="48">
        <v>0</v>
      </c>
      <c r="N625" s="48">
        <v>0</v>
      </c>
      <c r="O625" s="48">
        <v>0</v>
      </c>
      <c r="P625" s="48">
        <v>0</v>
      </c>
      <c r="Q625" s="48">
        <v>0</v>
      </c>
      <c r="R625" s="48">
        <v>0</v>
      </c>
      <c r="S625" s="48">
        <v>0</v>
      </c>
      <c r="T625" s="48">
        <v>0</v>
      </c>
      <c r="U625" s="48">
        <v>0</v>
      </c>
      <c r="V625" s="48">
        <v>0</v>
      </c>
      <c r="W625" s="48">
        <v>0</v>
      </c>
      <c r="X625" s="48">
        <v>0</v>
      </c>
      <c r="Y625" s="48">
        <v>0</v>
      </c>
      <c r="Z625" s="48">
        <v>0</v>
      </c>
      <c r="AA625" s="48">
        <v>0</v>
      </c>
      <c r="AB625" s="48">
        <v>0</v>
      </c>
      <c r="AC625" s="48">
        <v>0</v>
      </c>
      <c r="AD625" s="48">
        <v>0</v>
      </c>
      <c r="AE625" s="48">
        <v>0</v>
      </c>
      <c r="AF625" s="48">
        <v>0</v>
      </c>
      <c r="AG625" s="48">
        <v>0</v>
      </c>
      <c r="AH625" s="45" t="s">
        <v>762</v>
      </c>
    </row>
    <row r="626" spans="1:34" x14ac:dyDescent="0.25">
      <c r="A626" s="1">
        <v>622</v>
      </c>
      <c r="B626" s="37">
        <v>1868179</v>
      </c>
      <c r="C626" s="37" t="s">
        <v>734</v>
      </c>
      <c r="D626" s="37"/>
      <c r="E626" s="43">
        <v>500</v>
      </c>
      <c r="F626" s="43">
        <v>800</v>
      </c>
      <c r="G626" s="43">
        <v>1200</v>
      </c>
      <c r="H626" s="43">
        <v>2000</v>
      </c>
      <c r="I626" s="37"/>
      <c r="J626" s="48">
        <v>0</v>
      </c>
      <c r="K626" s="48">
        <v>0</v>
      </c>
      <c r="L626" s="48">
        <v>0.75</v>
      </c>
      <c r="M626" s="48">
        <v>0</v>
      </c>
      <c r="N626" s="48">
        <v>0</v>
      </c>
      <c r="O626" s="48">
        <v>0</v>
      </c>
      <c r="P626" s="48">
        <v>0.05</v>
      </c>
      <c r="Q626" s="48">
        <v>0</v>
      </c>
      <c r="R626" s="48">
        <v>0</v>
      </c>
      <c r="S626" s="48">
        <v>0</v>
      </c>
      <c r="T626" s="48">
        <v>0</v>
      </c>
      <c r="U626" s="48">
        <v>0</v>
      </c>
      <c r="V626" s="48">
        <v>0</v>
      </c>
      <c r="W626" s="48">
        <v>0</v>
      </c>
      <c r="X626" s="48">
        <v>0.2</v>
      </c>
      <c r="Y626" s="48">
        <v>0</v>
      </c>
      <c r="Z626" s="48">
        <v>0</v>
      </c>
      <c r="AA626" s="48">
        <v>0</v>
      </c>
      <c r="AB626" s="48">
        <v>0</v>
      </c>
      <c r="AC626" s="48">
        <v>0</v>
      </c>
      <c r="AD626" s="48">
        <v>0</v>
      </c>
      <c r="AE626" s="48">
        <v>0</v>
      </c>
      <c r="AF626" s="48">
        <v>0</v>
      </c>
      <c r="AG626" s="48">
        <v>0</v>
      </c>
      <c r="AH626" s="45" t="s">
        <v>759</v>
      </c>
    </row>
    <row r="627" spans="1:34" x14ac:dyDescent="0.25">
      <c r="A627" s="1">
        <v>623</v>
      </c>
      <c r="B627" s="32">
        <v>25262084</v>
      </c>
      <c r="C627" s="32" t="s">
        <v>735</v>
      </c>
      <c r="D627" s="32"/>
      <c r="E627" s="44">
        <v>0</v>
      </c>
      <c r="F627" s="44">
        <v>1600</v>
      </c>
      <c r="G627" s="44">
        <v>2000</v>
      </c>
      <c r="H627" s="44">
        <v>2600</v>
      </c>
      <c r="I627" s="32"/>
      <c r="J627" s="48">
        <v>0.4</v>
      </c>
      <c r="K627" s="48">
        <v>0.43999999999999995</v>
      </c>
      <c r="L627" s="48">
        <v>0</v>
      </c>
      <c r="M627" s="48">
        <v>0.1</v>
      </c>
      <c r="N627" s="48">
        <v>0</v>
      </c>
      <c r="O627" s="48">
        <v>0</v>
      </c>
      <c r="P627" s="48">
        <v>0</v>
      </c>
      <c r="Q627" s="48">
        <v>0.04</v>
      </c>
      <c r="R627" s="48">
        <v>0</v>
      </c>
      <c r="S627" s="48">
        <v>0</v>
      </c>
      <c r="T627" s="48">
        <v>0</v>
      </c>
      <c r="U627" s="48">
        <v>0.02</v>
      </c>
      <c r="V627" s="48">
        <v>0</v>
      </c>
      <c r="W627" s="48">
        <v>0</v>
      </c>
      <c r="X627" s="48">
        <v>0</v>
      </c>
      <c r="Y627" s="48">
        <v>0</v>
      </c>
      <c r="Z627" s="48">
        <v>0</v>
      </c>
      <c r="AA627" s="48">
        <v>0</v>
      </c>
      <c r="AB627" s="48">
        <v>0</v>
      </c>
      <c r="AC627" s="48">
        <v>0</v>
      </c>
      <c r="AD627" s="48">
        <v>0</v>
      </c>
      <c r="AE627" s="48">
        <v>0</v>
      </c>
      <c r="AF627" s="48">
        <v>0</v>
      </c>
      <c r="AG627" s="48">
        <v>0</v>
      </c>
      <c r="AH627" s="45" t="s">
        <v>759</v>
      </c>
    </row>
    <row r="628" spans="1:34" x14ac:dyDescent="0.25">
      <c r="A628" s="1">
        <v>624</v>
      </c>
      <c r="B628" s="37">
        <v>14121255</v>
      </c>
      <c r="C628" s="37" t="s">
        <v>736</v>
      </c>
      <c r="D628" s="37"/>
      <c r="E628" s="43">
        <v>0</v>
      </c>
      <c r="F628" s="43">
        <v>0</v>
      </c>
      <c r="G628" s="43">
        <v>3800</v>
      </c>
      <c r="H628" s="43">
        <v>4000</v>
      </c>
      <c r="I628" s="37"/>
      <c r="J628" s="48">
        <v>0.05</v>
      </c>
      <c r="K628" s="48">
        <v>0.05</v>
      </c>
      <c r="L628" s="48">
        <v>0.3</v>
      </c>
      <c r="M628" s="48">
        <v>0.6</v>
      </c>
      <c r="N628" s="48">
        <v>0</v>
      </c>
      <c r="O628" s="48">
        <v>0</v>
      </c>
      <c r="P628" s="48">
        <v>0</v>
      </c>
      <c r="Q628" s="48">
        <v>0</v>
      </c>
      <c r="R628" s="48">
        <v>0</v>
      </c>
      <c r="S628" s="48">
        <v>0</v>
      </c>
      <c r="T628" s="48">
        <v>0</v>
      </c>
      <c r="U628" s="48">
        <v>0</v>
      </c>
      <c r="V628" s="48">
        <v>0</v>
      </c>
      <c r="W628" s="48">
        <v>0</v>
      </c>
      <c r="X628" s="48">
        <v>0</v>
      </c>
      <c r="Y628" s="48">
        <v>0</v>
      </c>
      <c r="Z628" s="48">
        <v>0</v>
      </c>
      <c r="AA628" s="48">
        <v>0</v>
      </c>
      <c r="AB628" s="48">
        <v>0</v>
      </c>
      <c r="AC628" s="48">
        <v>0</v>
      </c>
      <c r="AD628" s="48">
        <v>0</v>
      </c>
      <c r="AE628" s="48">
        <v>0</v>
      </c>
      <c r="AF628" s="48">
        <v>0</v>
      </c>
      <c r="AG628" s="48">
        <v>0</v>
      </c>
      <c r="AH628" s="45" t="s">
        <v>762</v>
      </c>
    </row>
    <row r="629" spans="1:34" x14ac:dyDescent="0.25">
      <c r="A629" s="1">
        <v>625</v>
      </c>
      <c r="B629" s="32">
        <v>15523756</v>
      </c>
      <c r="C629" s="32" t="s">
        <v>737</v>
      </c>
      <c r="D629" s="32"/>
      <c r="E629" s="44">
        <v>17000</v>
      </c>
      <c r="F629" s="44">
        <v>17200</v>
      </c>
      <c r="G629" s="44">
        <v>16900</v>
      </c>
      <c r="H629" s="44">
        <v>13000</v>
      </c>
      <c r="I629" s="32"/>
      <c r="J629" s="48">
        <v>0.05</v>
      </c>
      <c r="K629" s="48">
        <v>0.49</v>
      </c>
      <c r="L629" s="48">
        <v>0</v>
      </c>
      <c r="M629" s="48">
        <v>0.05</v>
      </c>
      <c r="N629" s="48">
        <v>0</v>
      </c>
      <c r="O629" s="48">
        <v>0</v>
      </c>
      <c r="P629" s="48">
        <v>0</v>
      </c>
      <c r="Q629" s="48">
        <v>0</v>
      </c>
      <c r="R629" s="48">
        <v>0</v>
      </c>
      <c r="S629" s="48">
        <v>7.0000000000000007E-2</v>
      </c>
      <c r="T629" s="48">
        <v>0</v>
      </c>
      <c r="U629" s="48">
        <v>0</v>
      </c>
      <c r="V629" s="48">
        <v>0</v>
      </c>
      <c r="W629" s="48">
        <v>0.3</v>
      </c>
      <c r="X629" s="48">
        <v>0.01</v>
      </c>
      <c r="Y629" s="48">
        <v>0.01</v>
      </c>
      <c r="Z629" s="48">
        <v>0</v>
      </c>
      <c r="AA629" s="48">
        <v>0.02</v>
      </c>
      <c r="AB629" s="48">
        <v>0</v>
      </c>
      <c r="AC629" s="48">
        <v>0</v>
      </c>
      <c r="AD629" s="48">
        <v>0</v>
      </c>
      <c r="AE629" s="48">
        <v>0</v>
      </c>
      <c r="AF629" s="48">
        <v>0</v>
      </c>
      <c r="AG629" s="48">
        <v>0</v>
      </c>
      <c r="AH629" s="45" t="s">
        <v>760</v>
      </c>
    </row>
    <row r="630" spans="1:34" x14ac:dyDescent="0.25">
      <c r="A630" s="1">
        <v>626</v>
      </c>
      <c r="B630" s="37">
        <v>26820617</v>
      </c>
      <c r="C630" s="37" t="s">
        <v>738</v>
      </c>
      <c r="D630" s="37"/>
      <c r="E630" s="43">
        <v>3450</v>
      </c>
      <c r="F630" s="43">
        <v>3640</v>
      </c>
      <c r="G630" s="43">
        <v>3580</v>
      </c>
      <c r="H630" s="43">
        <v>3000</v>
      </c>
      <c r="I630" s="37"/>
      <c r="J630" s="48">
        <v>0.4</v>
      </c>
      <c r="K630" s="48">
        <v>0.12</v>
      </c>
      <c r="L630" s="48">
        <v>0</v>
      </c>
      <c r="M630" s="48">
        <v>0.45</v>
      </c>
      <c r="N630" s="48">
        <v>0</v>
      </c>
      <c r="O630" s="48">
        <v>0</v>
      </c>
      <c r="P630" s="48">
        <v>0</v>
      </c>
      <c r="Q630" s="48">
        <v>0</v>
      </c>
      <c r="R630" s="48">
        <v>0</v>
      </c>
      <c r="S630" s="48">
        <v>0.02</v>
      </c>
      <c r="T630" s="48">
        <v>0</v>
      </c>
      <c r="U630" s="48">
        <v>0</v>
      </c>
      <c r="V630" s="48">
        <v>0</v>
      </c>
      <c r="W630" s="48">
        <v>0.01</v>
      </c>
      <c r="X630" s="48">
        <v>0</v>
      </c>
      <c r="Y630" s="48">
        <v>0</v>
      </c>
      <c r="Z630" s="48">
        <v>0</v>
      </c>
      <c r="AA630" s="48">
        <v>0</v>
      </c>
      <c r="AB630" s="48">
        <v>0</v>
      </c>
      <c r="AC630" s="48">
        <v>0</v>
      </c>
      <c r="AD630" s="48">
        <v>0</v>
      </c>
      <c r="AE630" s="48">
        <v>0</v>
      </c>
      <c r="AF630" s="48">
        <v>0</v>
      </c>
      <c r="AG630" s="48">
        <v>0</v>
      </c>
      <c r="AH630" s="45" t="s">
        <v>762</v>
      </c>
    </row>
    <row r="631" spans="1:34" x14ac:dyDescent="0.25">
      <c r="A631" s="1">
        <v>627</v>
      </c>
      <c r="B631" s="32">
        <v>45170479</v>
      </c>
      <c r="C631" s="32" t="s">
        <v>739</v>
      </c>
      <c r="D631" s="32"/>
      <c r="E631" s="44">
        <v>0</v>
      </c>
      <c r="F631" s="44">
        <v>0</v>
      </c>
      <c r="G631" s="44">
        <v>0</v>
      </c>
      <c r="H631" s="44">
        <v>0</v>
      </c>
      <c r="I631" s="32"/>
      <c r="J631" s="48">
        <v>0</v>
      </c>
      <c r="K631" s="48">
        <v>1</v>
      </c>
      <c r="L631" s="48">
        <v>0</v>
      </c>
      <c r="M631" s="48">
        <v>0</v>
      </c>
      <c r="N631" s="48">
        <v>0</v>
      </c>
      <c r="O631" s="48">
        <v>0</v>
      </c>
      <c r="P631" s="48">
        <v>0</v>
      </c>
      <c r="Q631" s="48">
        <v>0</v>
      </c>
      <c r="R631" s="48">
        <v>0</v>
      </c>
      <c r="S631" s="48">
        <v>0</v>
      </c>
      <c r="T631" s="48">
        <v>0</v>
      </c>
      <c r="U631" s="48">
        <v>0</v>
      </c>
      <c r="V631" s="48">
        <v>0</v>
      </c>
      <c r="W631" s="48">
        <v>0</v>
      </c>
      <c r="X631" s="48">
        <v>0</v>
      </c>
      <c r="Y631" s="48">
        <v>0</v>
      </c>
      <c r="Z631" s="48">
        <v>0</v>
      </c>
      <c r="AA631" s="48">
        <v>0</v>
      </c>
      <c r="AB631" s="48">
        <v>0</v>
      </c>
      <c r="AC631" s="48">
        <v>0</v>
      </c>
      <c r="AD631" s="48">
        <v>0</v>
      </c>
      <c r="AE631" s="48">
        <v>0</v>
      </c>
      <c r="AF631" s="48">
        <v>0</v>
      </c>
      <c r="AG631" s="48">
        <v>0</v>
      </c>
      <c r="AH631" s="45" t="s">
        <v>759</v>
      </c>
    </row>
    <row r="632" spans="1:34" x14ac:dyDescent="0.25">
      <c r="A632" s="1">
        <v>628</v>
      </c>
      <c r="B632" s="37">
        <v>19104821</v>
      </c>
      <c r="C632" s="37" t="s">
        <v>740</v>
      </c>
      <c r="D632" s="37"/>
      <c r="E632" s="43">
        <v>2765</v>
      </c>
      <c r="F632" s="43">
        <v>2821</v>
      </c>
      <c r="G632" s="43">
        <v>2799</v>
      </c>
      <c r="H632" s="43">
        <v>3000</v>
      </c>
      <c r="I632" s="37"/>
      <c r="J632" s="48">
        <v>0</v>
      </c>
      <c r="K632" s="48">
        <v>1</v>
      </c>
      <c r="L632" s="48">
        <v>0</v>
      </c>
      <c r="M632" s="48">
        <v>0</v>
      </c>
      <c r="N632" s="48">
        <v>0</v>
      </c>
      <c r="O632" s="48">
        <v>0</v>
      </c>
      <c r="P632" s="48">
        <v>0</v>
      </c>
      <c r="Q632" s="48">
        <v>0</v>
      </c>
      <c r="R632" s="48">
        <v>0</v>
      </c>
      <c r="S632" s="48">
        <v>0</v>
      </c>
      <c r="T632" s="48">
        <v>0</v>
      </c>
      <c r="U632" s="48">
        <v>0</v>
      </c>
      <c r="V632" s="48">
        <v>0</v>
      </c>
      <c r="W632" s="48">
        <v>0</v>
      </c>
      <c r="X632" s="48">
        <v>0</v>
      </c>
      <c r="Y632" s="48">
        <v>0</v>
      </c>
      <c r="Z632" s="48">
        <v>0</v>
      </c>
      <c r="AA632" s="48">
        <v>0</v>
      </c>
      <c r="AB632" s="48">
        <v>0</v>
      </c>
      <c r="AC632" s="48">
        <v>0</v>
      </c>
      <c r="AD632" s="48">
        <v>0</v>
      </c>
      <c r="AE632" s="48">
        <v>0</v>
      </c>
      <c r="AF632" s="48">
        <v>0</v>
      </c>
      <c r="AG632" s="48">
        <v>0</v>
      </c>
      <c r="AH632" s="45" t="s">
        <v>762</v>
      </c>
    </row>
    <row r="633" spans="1:34" x14ac:dyDescent="0.25">
      <c r="A633" s="1">
        <v>629</v>
      </c>
      <c r="B633" s="32">
        <v>25351842</v>
      </c>
      <c r="C633" s="32" t="s">
        <v>741</v>
      </c>
      <c r="D633" s="32" t="s">
        <v>741</v>
      </c>
      <c r="E633" s="44">
        <v>4500</v>
      </c>
      <c r="F633" s="44">
        <v>4300</v>
      </c>
      <c r="G633" s="44">
        <v>4800</v>
      </c>
      <c r="H633" s="44">
        <v>4900</v>
      </c>
      <c r="I633" s="32"/>
      <c r="J633" s="48">
        <v>0.05</v>
      </c>
      <c r="K633" s="48">
        <v>0.14999999999999991</v>
      </c>
      <c r="L633" s="48">
        <v>0.15</v>
      </c>
      <c r="M633" s="48">
        <v>0.05</v>
      </c>
      <c r="N633" s="48">
        <v>0</v>
      </c>
      <c r="O633" s="48">
        <v>0.1</v>
      </c>
      <c r="P633" s="48">
        <v>0.05</v>
      </c>
      <c r="Q633" s="48">
        <v>0.05</v>
      </c>
      <c r="R633" s="48">
        <v>0.05</v>
      </c>
      <c r="S633" s="48">
        <v>0.1</v>
      </c>
      <c r="T633" s="48">
        <v>0.05</v>
      </c>
      <c r="U633" s="48">
        <v>0.05</v>
      </c>
      <c r="V633" s="48">
        <v>0.05</v>
      </c>
      <c r="W633" s="48">
        <v>0</v>
      </c>
      <c r="X633" s="48">
        <v>0</v>
      </c>
      <c r="Y633" s="48">
        <v>0</v>
      </c>
      <c r="Z633" s="48">
        <v>0.1</v>
      </c>
      <c r="AA633" s="48">
        <v>0</v>
      </c>
      <c r="AB633" s="48">
        <v>0</v>
      </c>
      <c r="AC633" s="48">
        <v>0</v>
      </c>
      <c r="AD633" s="48">
        <v>0</v>
      </c>
      <c r="AE633" s="48">
        <v>0</v>
      </c>
      <c r="AF633" s="48">
        <v>0</v>
      </c>
      <c r="AG633" s="48">
        <v>0</v>
      </c>
      <c r="AH633" s="45" t="s">
        <v>762</v>
      </c>
    </row>
    <row r="634" spans="1:34" x14ac:dyDescent="0.25">
      <c r="A634" s="1">
        <v>630</v>
      </c>
      <c r="B634" s="37">
        <v>26902923</v>
      </c>
      <c r="C634" s="37" t="s">
        <v>742</v>
      </c>
      <c r="D634" s="37"/>
      <c r="E634" s="43">
        <v>3000</v>
      </c>
      <c r="F634" s="43">
        <v>3000</v>
      </c>
      <c r="G634" s="43">
        <v>3000</v>
      </c>
      <c r="H634" s="43">
        <v>3000</v>
      </c>
      <c r="I634" s="37"/>
      <c r="J634" s="48">
        <v>0</v>
      </c>
      <c r="K634" s="48">
        <v>0</v>
      </c>
      <c r="L634" s="48">
        <v>0.3</v>
      </c>
      <c r="M634" s="48">
        <v>0.1</v>
      </c>
      <c r="N634" s="48">
        <v>0</v>
      </c>
      <c r="O634" s="48">
        <v>0</v>
      </c>
      <c r="P634" s="48">
        <v>0</v>
      </c>
      <c r="Q634" s="48">
        <v>0</v>
      </c>
      <c r="R634" s="48">
        <v>0</v>
      </c>
      <c r="S634" s="48">
        <v>0</v>
      </c>
      <c r="T634" s="48">
        <v>0</v>
      </c>
      <c r="U634" s="48">
        <v>0</v>
      </c>
      <c r="V634" s="48">
        <v>0</v>
      </c>
      <c r="W634" s="48">
        <v>0</v>
      </c>
      <c r="X634" s="48">
        <v>0.6</v>
      </c>
      <c r="Y634" s="48">
        <v>0</v>
      </c>
      <c r="Z634" s="48">
        <v>0</v>
      </c>
      <c r="AA634" s="48">
        <v>0</v>
      </c>
      <c r="AB634" s="48">
        <v>0</v>
      </c>
      <c r="AC634" s="48">
        <v>0</v>
      </c>
      <c r="AD634" s="48">
        <v>0</v>
      </c>
      <c r="AE634" s="48">
        <v>0</v>
      </c>
      <c r="AF634" s="48">
        <v>0</v>
      </c>
      <c r="AG634" s="48">
        <v>0</v>
      </c>
      <c r="AH634" s="45" t="s">
        <v>762</v>
      </c>
    </row>
    <row r="635" spans="1:34" x14ac:dyDescent="0.25">
      <c r="A635" s="1">
        <v>631</v>
      </c>
      <c r="B635" s="32">
        <v>28313925</v>
      </c>
      <c r="C635" s="32" t="s">
        <v>743</v>
      </c>
      <c r="D635" s="32"/>
      <c r="E635" s="44">
        <v>5240</v>
      </c>
      <c r="F635" s="44">
        <v>6216</v>
      </c>
      <c r="G635" s="44">
        <v>6339</v>
      </c>
      <c r="H635" s="44">
        <v>3500</v>
      </c>
      <c r="I635" s="32"/>
      <c r="J635" s="48">
        <v>0.2</v>
      </c>
      <c r="K635" s="48">
        <v>0.4</v>
      </c>
      <c r="L635" s="48">
        <v>0</v>
      </c>
      <c r="M635" s="48">
        <v>0.2</v>
      </c>
      <c r="N635" s="48">
        <v>0</v>
      </c>
      <c r="O635" s="48">
        <v>0</v>
      </c>
      <c r="P635" s="48">
        <v>0</v>
      </c>
      <c r="Q635" s="48">
        <v>0</v>
      </c>
      <c r="R635" s="48">
        <v>0.05</v>
      </c>
      <c r="S635" s="48">
        <v>0.05</v>
      </c>
      <c r="T635" s="48">
        <v>0</v>
      </c>
      <c r="U635" s="48">
        <v>0</v>
      </c>
      <c r="V635" s="48">
        <v>0</v>
      </c>
      <c r="W635" s="48">
        <v>0</v>
      </c>
      <c r="X635" s="48">
        <v>0</v>
      </c>
      <c r="Y635" s="48">
        <v>0</v>
      </c>
      <c r="Z635" s="48">
        <v>0</v>
      </c>
      <c r="AA635" s="48">
        <v>0.05</v>
      </c>
      <c r="AB635" s="48">
        <v>0</v>
      </c>
      <c r="AC635" s="48">
        <v>0</v>
      </c>
      <c r="AD635" s="48">
        <v>0</v>
      </c>
      <c r="AE635" s="48">
        <v>0.05</v>
      </c>
      <c r="AF635" s="48">
        <v>0</v>
      </c>
      <c r="AG635" s="48">
        <v>0</v>
      </c>
      <c r="AH635" s="45" t="s">
        <v>761</v>
      </c>
    </row>
    <row r="636" spans="1:34" x14ac:dyDescent="0.25">
      <c r="A636" s="1">
        <v>632</v>
      </c>
      <c r="B636" s="37">
        <v>8912807</v>
      </c>
      <c r="C636" s="37" t="s">
        <v>744</v>
      </c>
      <c r="D636" s="37"/>
      <c r="E636" s="43">
        <v>9600</v>
      </c>
      <c r="F636" s="43">
        <v>8900</v>
      </c>
      <c r="G636" s="43">
        <v>9400</v>
      </c>
      <c r="H636" s="43">
        <v>9800</v>
      </c>
      <c r="I636" s="37"/>
      <c r="J636" s="48">
        <v>0.5</v>
      </c>
      <c r="K636" s="48">
        <v>0.5</v>
      </c>
      <c r="L636" s="48">
        <v>0</v>
      </c>
      <c r="M636" s="48">
        <v>0</v>
      </c>
      <c r="N636" s="48">
        <v>0</v>
      </c>
      <c r="O636" s="48">
        <v>0</v>
      </c>
      <c r="P636" s="48">
        <v>0</v>
      </c>
      <c r="Q636" s="48">
        <v>0</v>
      </c>
      <c r="R636" s="48">
        <v>0</v>
      </c>
      <c r="S636" s="48">
        <v>0</v>
      </c>
      <c r="T636" s="48">
        <v>0</v>
      </c>
      <c r="U636" s="48">
        <v>0</v>
      </c>
      <c r="V636" s="48">
        <v>0</v>
      </c>
      <c r="W636" s="48">
        <v>0</v>
      </c>
      <c r="X636" s="48">
        <v>0</v>
      </c>
      <c r="Y636" s="48">
        <v>0</v>
      </c>
      <c r="Z636" s="48">
        <v>0</v>
      </c>
      <c r="AA636" s="48">
        <v>0</v>
      </c>
      <c r="AB636" s="48">
        <v>0</v>
      </c>
      <c r="AC636" s="48">
        <v>0</v>
      </c>
      <c r="AD636" s="48">
        <v>0</v>
      </c>
      <c r="AE636" s="48">
        <v>0</v>
      </c>
      <c r="AF636" s="48">
        <v>0</v>
      </c>
      <c r="AG636" s="48">
        <v>0</v>
      </c>
      <c r="AH636" s="45" t="s">
        <v>761</v>
      </c>
    </row>
    <row r="637" spans="1:34" x14ac:dyDescent="0.25">
      <c r="A637" s="1">
        <v>633</v>
      </c>
      <c r="B637" s="32">
        <v>8084971</v>
      </c>
      <c r="C637" s="32" t="s">
        <v>745</v>
      </c>
      <c r="D637" s="32" t="s">
        <v>745</v>
      </c>
      <c r="E637" s="44">
        <v>7500</v>
      </c>
      <c r="F637" s="44">
        <v>7400</v>
      </c>
      <c r="G637" s="44">
        <v>8000</v>
      </c>
      <c r="H637" s="44">
        <v>8500</v>
      </c>
      <c r="I637" s="32"/>
      <c r="J637" s="48">
        <v>0.4</v>
      </c>
      <c r="K637" s="48">
        <v>0</v>
      </c>
      <c r="L637" s="48">
        <v>0</v>
      </c>
      <c r="M637" s="48">
        <v>0.3</v>
      </c>
      <c r="N637" s="48">
        <v>0</v>
      </c>
      <c r="O637" s="48">
        <v>0</v>
      </c>
      <c r="P637" s="48">
        <v>0</v>
      </c>
      <c r="Q637" s="48">
        <v>0</v>
      </c>
      <c r="R637" s="48">
        <v>0</v>
      </c>
      <c r="S637" s="48">
        <v>0</v>
      </c>
      <c r="T637" s="48">
        <v>0</v>
      </c>
      <c r="U637" s="48">
        <v>0</v>
      </c>
      <c r="V637" s="48">
        <v>0</v>
      </c>
      <c r="W637" s="48">
        <v>0.1</v>
      </c>
      <c r="X637" s="48">
        <v>0</v>
      </c>
      <c r="Y637" s="48">
        <v>0</v>
      </c>
      <c r="Z637" s="48">
        <v>0</v>
      </c>
      <c r="AA637" s="48">
        <v>0</v>
      </c>
      <c r="AB637" s="48">
        <v>0</v>
      </c>
      <c r="AC637" s="48">
        <v>0</v>
      </c>
      <c r="AD637" s="48">
        <v>0.2</v>
      </c>
      <c r="AE637" s="48">
        <v>0</v>
      </c>
      <c r="AF637" s="48">
        <v>0</v>
      </c>
      <c r="AG637" s="48">
        <v>0</v>
      </c>
      <c r="AH637" s="45" t="s">
        <v>761</v>
      </c>
    </row>
    <row r="638" spans="1:34" x14ac:dyDescent="0.25">
      <c r="A638" s="1">
        <v>634</v>
      </c>
      <c r="B638" s="37">
        <v>67559379</v>
      </c>
      <c r="C638" s="37" t="s">
        <v>746</v>
      </c>
      <c r="D638" s="37" t="s">
        <v>747</v>
      </c>
      <c r="E638" s="43">
        <v>90</v>
      </c>
      <c r="F638" s="43">
        <v>90</v>
      </c>
      <c r="G638" s="43">
        <v>90</v>
      </c>
      <c r="H638" s="43">
        <v>90</v>
      </c>
      <c r="I638" s="37"/>
      <c r="J638" s="48">
        <v>0.98</v>
      </c>
      <c r="K638" s="48">
        <v>0</v>
      </c>
      <c r="L638" s="48">
        <v>0</v>
      </c>
      <c r="M638" s="48">
        <v>0</v>
      </c>
      <c r="N638" s="48">
        <v>0</v>
      </c>
      <c r="O638" s="48">
        <v>0</v>
      </c>
      <c r="P638" s="48">
        <v>0</v>
      </c>
      <c r="Q638" s="48">
        <v>0</v>
      </c>
      <c r="R638" s="48">
        <v>0.02</v>
      </c>
      <c r="S638" s="48">
        <v>0</v>
      </c>
      <c r="T638" s="48">
        <v>0</v>
      </c>
      <c r="U638" s="48">
        <v>0</v>
      </c>
      <c r="V638" s="48">
        <v>0</v>
      </c>
      <c r="W638" s="48">
        <v>0</v>
      </c>
      <c r="X638" s="48">
        <v>0</v>
      </c>
      <c r="Y638" s="48">
        <v>0</v>
      </c>
      <c r="Z638" s="48">
        <v>0</v>
      </c>
      <c r="AA638" s="48">
        <v>0</v>
      </c>
      <c r="AB638" s="48">
        <v>0</v>
      </c>
      <c r="AC638" s="48">
        <v>0</v>
      </c>
      <c r="AD638" s="48">
        <v>0</v>
      </c>
      <c r="AE638" s="48">
        <v>0</v>
      </c>
      <c r="AF638" s="48">
        <v>0</v>
      </c>
      <c r="AG638" s="48">
        <v>0</v>
      </c>
      <c r="AH638" s="45" t="s">
        <v>759</v>
      </c>
    </row>
    <row r="639" spans="1:34" x14ac:dyDescent="0.25">
      <c r="A639" s="1">
        <v>635</v>
      </c>
      <c r="B639" s="32">
        <v>25528289</v>
      </c>
      <c r="C639" s="32" t="s">
        <v>748</v>
      </c>
      <c r="D639" s="32"/>
      <c r="E639" s="44">
        <v>0</v>
      </c>
      <c r="F639" s="44">
        <v>0</v>
      </c>
      <c r="G639" s="44">
        <v>1400</v>
      </c>
      <c r="H639" s="44">
        <v>1600</v>
      </c>
      <c r="I639" s="32">
        <v>1600</v>
      </c>
      <c r="J639" s="48">
        <v>0.65</v>
      </c>
      <c r="K639" s="48">
        <v>0.35</v>
      </c>
      <c r="L639" s="48">
        <v>0</v>
      </c>
      <c r="M639" s="48">
        <v>0</v>
      </c>
      <c r="N639" s="48">
        <v>0</v>
      </c>
      <c r="O639" s="48">
        <v>0</v>
      </c>
      <c r="P639" s="48">
        <v>0</v>
      </c>
      <c r="Q639" s="48">
        <v>0</v>
      </c>
      <c r="R639" s="48">
        <v>0</v>
      </c>
      <c r="S639" s="48">
        <v>0</v>
      </c>
      <c r="T639" s="48">
        <v>0</v>
      </c>
      <c r="U639" s="48">
        <v>0</v>
      </c>
      <c r="V639" s="48">
        <v>0</v>
      </c>
      <c r="W639" s="48">
        <v>0</v>
      </c>
      <c r="X639" s="48">
        <v>0</v>
      </c>
      <c r="Y639" s="48">
        <v>0</v>
      </c>
      <c r="Z639" s="48">
        <v>0</v>
      </c>
      <c r="AA639" s="48">
        <v>0</v>
      </c>
      <c r="AB639" s="48">
        <v>0</v>
      </c>
      <c r="AC639" s="48">
        <v>0</v>
      </c>
      <c r="AD639" s="48">
        <v>0</v>
      </c>
      <c r="AE639" s="48">
        <v>0</v>
      </c>
      <c r="AF639" s="48">
        <v>0</v>
      </c>
      <c r="AG639" s="48">
        <v>0</v>
      </c>
      <c r="AH639" s="45" t="s">
        <v>759</v>
      </c>
    </row>
    <row r="640" spans="1:34" x14ac:dyDescent="0.25">
      <c r="A640" s="1">
        <v>636</v>
      </c>
      <c r="B640" s="37">
        <v>6196845</v>
      </c>
      <c r="C640" s="37" t="s">
        <v>749</v>
      </c>
      <c r="D640" s="37"/>
      <c r="E640" s="43">
        <v>0</v>
      </c>
      <c r="F640" s="43">
        <v>4000</v>
      </c>
      <c r="G640" s="43">
        <v>4000</v>
      </c>
      <c r="H640" s="43">
        <v>5000</v>
      </c>
      <c r="I640" s="37">
        <v>6000</v>
      </c>
      <c r="J640" s="48">
        <v>0.4</v>
      </c>
      <c r="K640" s="48">
        <v>0</v>
      </c>
      <c r="L640" s="48">
        <v>0.3</v>
      </c>
      <c r="M640" s="48">
        <v>0</v>
      </c>
      <c r="N640" s="48">
        <v>0.15</v>
      </c>
      <c r="O640" s="48">
        <v>0</v>
      </c>
      <c r="P640" s="48">
        <v>0.15</v>
      </c>
      <c r="Q640" s="48">
        <v>0</v>
      </c>
      <c r="R640" s="48">
        <v>0</v>
      </c>
      <c r="S640" s="48">
        <v>0</v>
      </c>
      <c r="T640" s="48">
        <v>0</v>
      </c>
      <c r="U640" s="48">
        <v>0</v>
      </c>
      <c r="V640" s="48">
        <v>0</v>
      </c>
      <c r="W640" s="48">
        <v>0</v>
      </c>
      <c r="X640" s="48">
        <v>0</v>
      </c>
      <c r="Y640" s="48">
        <v>0</v>
      </c>
      <c r="Z640" s="48">
        <v>0</v>
      </c>
      <c r="AA640" s="48">
        <v>0</v>
      </c>
      <c r="AB640" s="48">
        <v>0</v>
      </c>
      <c r="AC640" s="48">
        <v>0</v>
      </c>
      <c r="AD640" s="48">
        <v>0</v>
      </c>
      <c r="AE640" s="48">
        <v>0</v>
      </c>
      <c r="AF640" s="48">
        <v>0</v>
      </c>
      <c r="AG640" s="48">
        <v>0</v>
      </c>
      <c r="AH640" s="45" t="s">
        <v>762</v>
      </c>
    </row>
    <row r="641" spans="1:34" x14ac:dyDescent="0.25">
      <c r="A641" s="1">
        <v>637</v>
      </c>
      <c r="B641" s="32">
        <v>5263450</v>
      </c>
      <c r="C641" s="32" t="s">
        <v>750</v>
      </c>
      <c r="D641" s="32"/>
      <c r="E641" s="44">
        <v>0</v>
      </c>
      <c r="F641" s="44">
        <v>1000</v>
      </c>
      <c r="G641" s="44">
        <v>1200</v>
      </c>
      <c r="H641" s="44">
        <v>3000</v>
      </c>
      <c r="I641" s="32"/>
      <c r="J641" s="48">
        <v>0</v>
      </c>
      <c r="K641" s="48">
        <v>0.8</v>
      </c>
      <c r="L641" s="48">
        <v>0</v>
      </c>
      <c r="M641" s="48">
        <v>0</v>
      </c>
      <c r="N641" s="48">
        <v>0</v>
      </c>
      <c r="O641" s="48">
        <v>0.2</v>
      </c>
      <c r="P641" s="48">
        <v>0</v>
      </c>
      <c r="Q641" s="48">
        <v>0</v>
      </c>
      <c r="R641" s="48">
        <v>0</v>
      </c>
      <c r="S641" s="48">
        <v>0</v>
      </c>
      <c r="T641" s="48">
        <v>0</v>
      </c>
      <c r="U641" s="48">
        <v>0</v>
      </c>
      <c r="V641" s="48">
        <v>0</v>
      </c>
      <c r="W641" s="48">
        <v>0</v>
      </c>
      <c r="X641" s="48">
        <v>0</v>
      </c>
      <c r="Y641" s="48">
        <v>0</v>
      </c>
      <c r="Z641" s="48">
        <v>0</v>
      </c>
      <c r="AA641" s="48">
        <v>0</v>
      </c>
      <c r="AB641" s="48">
        <v>0</v>
      </c>
      <c r="AC641" s="48">
        <v>0</v>
      </c>
      <c r="AD641" s="48">
        <v>0</v>
      </c>
      <c r="AE641" s="48">
        <v>0</v>
      </c>
      <c r="AF641" s="48">
        <v>0</v>
      </c>
      <c r="AG641" s="48">
        <v>0</v>
      </c>
      <c r="AH641" s="45" t="s">
        <v>759</v>
      </c>
    </row>
    <row r="642" spans="1:34" x14ac:dyDescent="0.25">
      <c r="A642" s="1">
        <v>638</v>
      </c>
      <c r="B642" s="37">
        <v>49062905</v>
      </c>
      <c r="C642" s="37" t="s">
        <v>751</v>
      </c>
      <c r="D642" s="37"/>
      <c r="E642" s="43">
        <v>9000</v>
      </c>
      <c r="F642" s="43">
        <v>9000</v>
      </c>
      <c r="G642" s="43">
        <v>9000</v>
      </c>
      <c r="H642" s="43">
        <v>9000</v>
      </c>
      <c r="I642" s="37"/>
      <c r="J642" s="48">
        <v>0</v>
      </c>
      <c r="K642" s="48">
        <v>0.87</v>
      </c>
      <c r="L642" s="48">
        <v>0</v>
      </c>
      <c r="M642" s="48">
        <v>0</v>
      </c>
      <c r="N642" s="48">
        <v>0</v>
      </c>
      <c r="O642" s="48">
        <v>0.1</v>
      </c>
      <c r="P642" s="48">
        <v>0</v>
      </c>
      <c r="Q642" s="48">
        <v>0</v>
      </c>
      <c r="R642" s="48">
        <v>0</v>
      </c>
      <c r="S642" s="48">
        <v>0.03</v>
      </c>
      <c r="T642" s="48">
        <v>0</v>
      </c>
      <c r="U642" s="48">
        <v>0</v>
      </c>
      <c r="V642" s="48">
        <v>0</v>
      </c>
      <c r="W642" s="48">
        <v>0</v>
      </c>
      <c r="X642" s="48">
        <v>0</v>
      </c>
      <c r="Y642" s="48">
        <v>0</v>
      </c>
      <c r="Z642" s="48">
        <v>0</v>
      </c>
      <c r="AA642" s="48">
        <v>0</v>
      </c>
      <c r="AB642" s="48">
        <v>0</v>
      </c>
      <c r="AC642" s="48">
        <v>0</v>
      </c>
      <c r="AD642" s="48">
        <v>0</v>
      </c>
      <c r="AE642" s="48">
        <v>0</v>
      </c>
      <c r="AF642" s="48">
        <v>0</v>
      </c>
      <c r="AG642" s="48">
        <v>0</v>
      </c>
      <c r="AH642" s="45" t="s">
        <v>761</v>
      </c>
    </row>
    <row r="643" spans="1:34" x14ac:dyDescent="0.25">
      <c r="A643" s="1">
        <v>639</v>
      </c>
      <c r="B643" s="32">
        <v>28061977</v>
      </c>
      <c r="C643" s="32" t="s">
        <v>752</v>
      </c>
      <c r="D643" s="32"/>
      <c r="E643" s="44">
        <v>0</v>
      </c>
      <c r="F643" s="44">
        <v>25000</v>
      </c>
      <c r="G643" s="44">
        <v>25000</v>
      </c>
      <c r="H643" s="44">
        <v>27000</v>
      </c>
      <c r="I643" s="32"/>
      <c r="J643" s="48">
        <v>0.3</v>
      </c>
      <c r="K643" s="48">
        <v>0.44999999999999996</v>
      </c>
      <c r="L643" s="48">
        <v>0</v>
      </c>
      <c r="M643" s="48">
        <v>0</v>
      </c>
      <c r="N643" s="48">
        <v>0.1</v>
      </c>
      <c r="O643" s="48">
        <v>0.15</v>
      </c>
      <c r="P643" s="48">
        <v>0</v>
      </c>
      <c r="Q643" s="48">
        <v>0</v>
      </c>
      <c r="R643" s="48">
        <v>0</v>
      </c>
      <c r="S643" s="48">
        <v>0</v>
      </c>
      <c r="T643" s="48">
        <v>0</v>
      </c>
      <c r="U643" s="48">
        <v>0</v>
      </c>
      <c r="V643" s="48">
        <v>0</v>
      </c>
      <c r="W643" s="48">
        <v>0</v>
      </c>
      <c r="X643" s="48">
        <v>0</v>
      </c>
      <c r="Y643" s="48">
        <v>0</v>
      </c>
      <c r="Z643" s="48">
        <v>0</v>
      </c>
      <c r="AA643" s="48">
        <v>0</v>
      </c>
      <c r="AB643" s="48">
        <v>0</v>
      </c>
      <c r="AC643" s="48">
        <v>0</v>
      </c>
      <c r="AD643" s="48">
        <v>0</v>
      </c>
      <c r="AE643" s="48">
        <v>0</v>
      </c>
      <c r="AF643" s="48">
        <v>0</v>
      </c>
      <c r="AG643" s="48">
        <v>0</v>
      </c>
      <c r="AH643" s="45" t="s">
        <v>760</v>
      </c>
    </row>
    <row r="644" spans="1:34" x14ac:dyDescent="0.25">
      <c r="A644" s="1">
        <v>640</v>
      </c>
      <c r="B644" s="37">
        <v>2542412</v>
      </c>
      <c r="C644" s="37" t="s">
        <v>753</v>
      </c>
      <c r="D644" s="37"/>
      <c r="E644" s="43">
        <v>0</v>
      </c>
      <c r="F644" s="43">
        <v>800</v>
      </c>
      <c r="G644" s="43">
        <v>1000</v>
      </c>
      <c r="H644" s="43">
        <v>1200</v>
      </c>
      <c r="I644" s="37"/>
      <c r="J644" s="48">
        <v>0</v>
      </c>
      <c r="K644" s="48">
        <v>0</v>
      </c>
      <c r="L644" s="48">
        <v>0</v>
      </c>
      <c r="M644" s="48">
        <v>1</v>
      </c>
      <c r="N644" s="48">
        <v>0</v>
      </c>
      <c r="O644" s="48">
        <v>0</v>
      </c>
      <c r="P644" s="48">
        <v>0</v>
      </c>
      <c r="Q644" s="48">
        <v>0</v>
      </c>
      <c r="R644" s="48">
        <v>0</v>
      </c>
      <c r="S644" s="48">
        <v>0</v>
      </c>
      <c r="T644" s="48">
        <v>0</v>
      </c>
      <c r="U644" s="48">
        <v>0</v>
      </c>
      <c r="V644" s="48">
        <v>0</v>
      </c>
      <c r="W644" s="48">
        <v>0</v>
      </c>
      <c r="X644" s="48">
        <v>0</v>
      </c>
      <c r="Y644" s="48">
        <v>0</v>
      </c>
      <c r="Z644" s="48">
        <v>0</v>
      </c>
      <c r="AA644" s="48">
        <v>0</v>
      </c>
      <c r="AB644" s="48">
        <v>0</v>
      </c>
      <c r="AC644" s="48">
        <v>0</v>
      </c>
      <c r="AD644" s="48">
        <v>0</v>
      </c>
      <c r="AE644" s="48">
        <v>0</v>
      </c>
      <c r="AF644" s="48">
        <v>0</v>
      </c>
      <c r="AG644" s="48">
        <v>0</v>
      </c>
      <c r="AH644" s="45" t="s">
        <v>759</v>
      </c>
    </row>
    <row r="645" spans="1:34" x14ac:dyDescent="0.25">
      <c r="A645" s="1">
        <v>641</v>
      </c>
      <c r="B645" s="32">
        <v>63713799</v>
      </c>
      <c r="C645" s="32" t="s">
        <v>754</v>
      </c>
      <c r="D645" s="32"/>
      <c r="E645" s="44">
        <v>180</v>
      </c>
      <c r="F645" s="44">
        <v>200</v>
      </c>
      <c r="G645" s="44">
        <v>180</v>
      </c>
      <c r="H645" s="44">
        <v>150</v>
      </c>
      <c r="I645" s="32"/>
      <c r="J645" s="48">
        <v>0.5</v>
      </c>
      <c r="K645" s="48">
        <v>0.4</v>
      </c>
      <c r="L645" s="48">
        <v>0</v>
      </c>
      <c r="M645" s="48">
        <v>0</v>
      </c>
      <c r="N645" s="48">
        <v>0</v>
      </c>
      <c r="O645" s="48">
        <v>0</v>
      </c>
      <c r="P645" s="48">
        <v>0</v>
      </c>
      <c r="Q645" s="48">
        <v>0</v>
      </c>
      <c r="R645" s="48">
        <v>0</v>
      </c>
      <c r="S645" s="48">
        <v>0.1</v>
      </c>
      <c r="T645" s="48">
        <v>0</v>
      </c>
      <c r="U645" s="48">
        <v>0</v>
      </c>
      <c r="V645" s="48">
        <v>0</v>
      </c>
      <c r="W645" s="48">
        <v>0</v>
      </c>
      <c r="X645" s="48">
        <v>0</v>
      </c>
      <c r="Y645" s="48">
        <v>0</v>
      </c>
      <c r="Z645" s="48">
        <v>0</v>
      </c>
      <c r="AA645" s="48">
        <v>0</v>
      </c>
      <c r="AB645" s="48">
        <v>0</v>
      </c>
      <c r="AC645" s="48">
        <v>0</v>
      </c>
      <c r="AD645" s="48">
        <v>0</v>
      </c>
      <c r="AE645" s="48">
        <v>0</v>
      </c>
      <c r="AF645" s="48">
        <v>0</v>
      </c>
      <c r="AG645" s="48">
        <v>0</v>
      </c>
      <c r="AH645" s="45" t="s">
        <v>759</v>
      </c>
    </row>
    <row r="646" spans="1:34" x14ac:dyDescent="0.25">
      <c r="A646" s="1">
        <v>642</v>
      </c>
      <c r="B646" s="37">
        <v>69539138</v>
      </c>
      <c r="C646" s="37" t="s">
        <v>707</v>
      </c>
      <c r="D646" s="37"/>
      <c r="E646" s="43">
        <v>0</v>
      </c>
      <c r="F646" s="43">
        <v>1200</v>
      </c>
      <c r="G646" s="43">
        <v>1250</v>
      </c>
      <c r="H646" s="43">
        <v>1400</v>
      </c>
      <c r="I646" s="37">
        <v>1300</v>
      </c>
      <c r="J646" s="49">
        <v>0.9</v>
      </c>
      <c r="K646" s="49">
        <v>0</v>
      </c>
      <c r="L646" s="49">
        <v>0</v>
      </c>
      <c r="M646" s="49">
        <v>0</v>
      </c>
      <c r="N646" s="49">
        <v>0</v>
      </c>
      <c r="O646" s="49">
        <v>0</v>
      </c>
      <c r="P646" s="49">
        <v>0</v>
      </c>
      <c r="Q646" s="49">
        <v>0</v>
      </c>
      <c r="R646" s="49">
        <v>0</v>
      </c>
      <c r="S646" s="49">
        <v>0</v>
      </c>
      <c r="T646" s="49">
        <v>0</v>
      </c>
      <c r="U646" s="49">
        <v>0</v>
      </c>
      <c r="V646" s="49">
        <v>0</v>
      </c>
      <c r="W646" s="49">
        <v>0</v>
      </c>
      <c r="X646" s="49">
        <v>0</v>
      </c>
      <c r="Y646" s="49">
        <v>0</v>
      </c>
      <c r="Z646" s="49">
        <v>0.1</v>
      </c>
      <c r="AA646" s="49">
        <v>0</v>
      </c>
      <c r="AB646" s="49">
        <v>0</v>
      </c>
      <c r="AC646" s="49">
        <v>0</v>
      </c>
      <c r="AD646" s="49">
        <v>0</v>
      </c>
      <c r="AE646" s="49">
        <v>0</v>
      </c>
      <c r="AF646" s="49">
        <v>0</v>
      </c>
      <c r="AG646" s="49">
        <v>0</v>
      </c>
      <c r="AH646" s="45" t="s">
        <v>759</v>
      </c>
    </row>
    <row r="647" spans="1:34" x14ac:dyDescent="0.25">
      <c r="A647" s="13"/>
      <c r="B647" s="14"/>
      <c r="C647" s="13"/>
      <c r="D647" s="13"/>
      <c r="E647" s="15"/>
      <c r="F647" s="15"/>
      <c r="G647" s="15"/>
      <c r="H647" s="15"/>
      <c r="I647" s="15"/>
    </row>
    <row r="648" spans="1:34" x14ac:dyDescent="0.25">
      <c r="A648" s="13"/>
      <c r="B648" s="14"/>
      <c r="C648" s="13"/>
      <c r="D648" s="13"/>
      <c r="E648" s="15"/>
      <c r="F648" s="15"/>
      <c r="G648" s="15"/>
      <c r="H648" s="15"/>
      <c r="I648" s="15"/>
    </row>
    <row r="649" spans="1:34" x14ac:dyDescent="0.25">
      <c r="A649" s="13"/>
      <c r="B649" s="14"/>
      <c r="C649" s="13"/>
      <c r="D649" s="13"/>
      <c r="E649" s="15"/>
      <c r="F649" s="15"/>
      <c r="G649" s="15"/>
      <c r="H649" s="15"/>
      <c r="I649" s="15"/>
    </row>
    <row r="650" spans="1:34" x14ac:dyDescent="0.25">
      <c r="A650" s="13"/>
      <c r="B650" s="14"/>
      <c r="C650" s="13"/>
      <c r="D650" s="13"/>
      <c r="E650" s="15"/>
      <c r="F650" s="15"/>
      <c r="G650" s="15"/>
      <c r="H650" s="15"/>
      <c r="I650" s="15"/>
    </row>
    <row r="651" spans="1:34" x14ac:dyDescent="0.25">
      <c r="A651" s="13"/>
      <c r="B651" s="14"/>
      <c r="C651" s="13"/>
      <c r="D651" s="13"/>
      <c r="E651" s="15"/>
      <c r="F651" s="15"/>
      <c r="G651" s="15"/>
      <c r="H651" s="15"/>
      <c r="I651" s="15"/>
    </row>
    <row r="652" spans="1:34" x14ac:dyDescent="0.25">
      <c r="A652" s="13"/>
      <c r="B652" s="14"/>
      <c r="C652" s="13"/>
      <c r="D652" s="13"/>
      <c r="E652" s="15"/>
      <c r="F652" s="15"/>
      <c r="G652" s="15"/>
      <c r="H652" s="15"/>
      <c r="I652" s="15"/>
    </row>
    <row r="653" spans="1:34" x14ac:dyDescent="0.25">
      <c r="A653" s="13"/>
      <c r="B653" s="14"/>
      <c r="C653" s="13"/>
      <c r="D653" s="13"/>
      <c r="E653" s="15"/>
      <c r="F653" s="15"/>
      <c r="G653" s="15"/>
      <c r="H653" s="15"/>
      <c r="I653" s="15"/>
    </row>
    <row r="654" spans="1:34" x14ac:dyDescent="0.25">
      <c r="A654" s="13"/>
      <c r="B654" s="14"/>
      <c r="C654" s="13"/>
      <c r="D654" s="13"/>
      <c r="E654" s="15"/>
      <c r="F654" s="15"/>
      <c r="G654" s="15"/>
      <c r="H654" s="15"/>
      <c r="I654" s="15"/>
    </row>
    <row r="655" spans="1:34" x14ac:dyDescent="0.25">
      <c r="A655" s="13"/>
      <c r="B655" s="14"/>
      <c r="C655" s="13"/>
      <c r="D655" s="13"/>
      <c r="E655" s="15"/>
      <c r="F655" s="15"/>
      <c r="G655" s="15"/>
      <c r="H655" s="15"/>
      <c r="I655" s="15"/>
    </row>
    <row r="656" spans="1:34" x14ac:dyDescent="0.25">
      <c r="A656" s="13"/>
      <c r="B656" s="14"/>
      <c r="C656" s="13"/>
      <c r="D656" s="13"/>
      <c r="E656" s="15"/>
      <c r="F656" s="15"/>
      <c r="G656" s="15"/>
      <c r="H656" s="15"/>
      <c r="I656" s="15"/>
    </row>
    <row r="657" spans="1:9" x14ac:dyDescent="0.25">
      <c r="A657" s="13"/>
      <c r="B657" s="14"/>
      <c r="C657" s="13"/>
      <c r="D657" s="13"/>
      <c r="E657" s="15"/>
      <c r="F657" s="15"/>
      <c r="G657" s="15"/>
      <c r="H657" s="15"/>
      <c r="I657" s="15"/>
    </row>
    <row r="658" spans="1:9" x14ac:dyDescent="0.25">
      <c r="A658" s="13"/>
      <c r="B658" s="14"/>
      <c r="C658" s="13"/>
      <c r="D658" s="13"/>
      <c r="E658" s="15"/>
      <c r="F658" s="15"/>
      <c r="G658" s="15"/>
      <c r="H658" s="15"/>
      <c r="I658" s="15"/>
    </row>
    <row r="659" spans="1:9" x14ac:dyDescent="0.25">
      <c r="A659" s="13"/>
      <c r="B659" s="14"/>
      <c r="C659" s="13"/>
      <c r="D659" s="13"/>
      <c r="E659" s="15"/>
      <c r="F659" s="15"/>
      <c r="G659" s="15"/>
      <c r="H659" s="15"/>
      <c r="I659" s="15"/>
    </row>
    <row r="660" spans="1:9" x14ac:dyDescent="0.25">
      <c r="A660" s="13"/>
      <c r="B660" s="14"/>
      <c r="C660" s="13"/>
      <c r="D660" s="13"/>
      <c r="E660" s="15"/>
      <c r="F660" s="15"/>
      <c r="G660" s="15"/>
      <c r="H660" s="15"/>
      <c r="I660" s="15"/>
    </row>
    <row r="661" spans="1:9" x14ac:dyDescent="0.25">
      <c r="A661" s="13"/>
      <c r="B661" s="14"/>
      <c r="C661" s="13"/>
      <c r="D661" s="13"/>
      <c r="E661" s="15"/>
      <c r="F661" s="15"/>
      <c r="G661" s="15"/>
      <c r="H661" s="15"/>
      <c r="I661" s="15"/>
    </row>
    <row r="662" spans="1:9" x14ac:dyDescent="0.25">
      <c r="A662" s="13"/>
      <c r="B662" s="14"/>
      <c r="C662" s="13"/>
      <c r="D662" s="13"/>
      <c r="E662" s="15"/>
      <c r="F662" s="15"/>
      <c r="G662" s="15"/>
      <c r="H662" s="15"/>
      <c r="I662" s="15"/>
    </row>
    <row r="663" spans="1:9" x14ac:dyDescent="0.25">
      <c r="A663" s="13"/>
      <c r="B663" s="14"/>
      <c r="C663" s="13"/>
      <c r="D663" s="13"/>
      <c r="E663" s="15"/>
      <c r="F663" s="15"/>
      <c r="G663" s="15"/>
      <c r="H663" s="15"/>
      <c r="I663" s="15"/>
    </row>
    <row r="664" spans="1:9" x14ac:dyDescent="0.25">
      <c r="A664" s="13"/>
      <c r="B664" s="14"/>
      <c r="C664" s="13"/>
      <c r="D664" s="13"/>
      <c r="E664" s="15"/>
      <c r="F664" s="15"/>
      <c r="G664" s="15"/>
      <c r="H664" s="15"/>
      <c r="I664" s="15"/>
    </row>
    <row r="665" spans="1:9" x14ac:dyDescent="0.25">
      <c r="A665" s="13"/>
      <c r="B665" s="14"/>
      <c r="C665" s="13"/>
      <c r="D665" s="13"/>
      <c r="E665" s="15"/>
      <c r="F665" s="15"/>
      <c r="G665" s="15"/>
      <c r="H665" s="15"/>
      <c r="I665" s="15"/>
    </row>
    <row r="666" spans="1:9" x14ac:dyDescent="0.25">
      <c r="A666" s="13"/>
      <c r="B666" s="14"/>
      <c r="C666" s="13"/>
      <c r="D666" s="13"/>
      <c r="E666" s="15"/>
      <c r="F666" s="15"/>
      <c r="G666" s="15"/>
      <c r="H666" s="15"/>
      <c r="I666" s="15"/>
    </row>
    <row r="667" spans="1:9" x14ac:dyDescent="0.25">
      <c r="A667" s="13"/>
      <c r="B667" s="14"/>
      <c r="C667" s="13"/>
      <c r="D667" s="13"/>
      <c r="E667" s="15"/>
      <c r="F667" s="15"/>
      <c r="G667" s="15"/>
      <c r="H667" s="15"/>
      <c r="I667" s="15"/>
    </row>
    <row r="668" spans="1:9" x14ac:dyDescent="0.25">
      <c r="A668" s="13"/>
      <c r="B668" s="14"/>
      <c r="C668" s="13"/>
      <c r="D668" s="13"/>
      <c r="E668" s="15"/>
      <c r="F668" s="15"/>
      <c r="G668" s="15"/>
      <c r="H668" s="15"/>
      <c r="I668" s="15"/>
    </row>
    <row r="669" spans="1:9" x14ac:dyDescent="0.25">
      <c r="A669" s="13"/>
      <c r="B669" s="14"/>
      <c r="C669" s="13"/>
      <c r="D669" s="13"/>
      <c r="E669" s="15"/>
      <c r="F669" s="15"/>
      <c r="G669" s="15"/>
      <c r="H669" s="15"/>
      <c r="I669" s="15"/>
    </row>
    <row r="670" spans="1:9" x14ac:dyDescent="0.25">
      <c r="A670" s="13"/>
      <c r="B670" s="14"/>
      <c r="C670" s="13"/>
      <c r="D670" s="13"/>
      <c r="E670" s="15"/>
      <c r="F670" s="15"/>
      <c r="G670" s="15"/>
      <c r="H670" s="15"/>
      <c r="I670" s="15"/>
    </row>
    <row r="671" spans="1:9" x14ac:dyDescent="0.25">
      <c r="A671" s="13"/>
      <c r="B671" s="14"/>
      <c r="C671" s="13"/>
      <c r="D671" s="13"/>
      <c r="E671" s="15"/>
      <c r="F671" s="15"/>
      <c r="G671" s="15"/>
      <c r="H671" s="15"/>
      <c r="I671" s="15"/>
    </row>
    <row r="672" spans="1:9" x14ac:dyDescent="0.25">
      <c r="A672" s="13"/>
      <c r="B672" s="14"/>
      <c r="C672" s="13"/>
      <c r="D672" s="13"/>
      <c r="E672" s="15"/>
      <c r="F672" s="15"/>
      <c r="G672" s="15"/>
      <c r="H672" s="15"/>
      <c r="I672" s="15"/>
    </row>
    <row r="673" spans="1:9" x14ac:dyDescent="0.25">
      <c r="A673" s="13"/>
      <c r="B673" s="14"/>
      <c r="C673" s="13"/>
      <c r="D673" s="13"/>
      <c r="E673" s="15"/>
      <c r="F673" s="15"/>
      <c r="G673" s="15"/>
      <c r="H673" s="15"/>
      <c r="I673" s="15"/>
    </row>
    <row r="674" spans="1:9" x14ac:dyDescent="0.25">
      <c r="A674" s="13"/>
      <c r="B674" s="14"/>
      <c r="C674" s="13"/>
      <c r="D674" s="13"/>
      <c r="E674" s="15"/>
      <c r="F674" s="15"/>
      <c r="G674" s="15"/>
      <c r="H674" s="15"/>
      <c r="I674" s="15"/>
    </row>
    <row r="675" spans="1:9" x14ac:dyDescent="0.25">
      <c r="A675" s="13"/>
      <c r="B675" s="14"/>
      <c r="C675" s="13"/>
      <c r="D675" s="13"/>
      <c r="E675" s="15"/>
      <c r="F675" s="15"/>
      <c r="G675" s="15"/>
      <c r="H675" s="15"/>
      <c r="I675" s="15"/>
    </row>
    <row r="676" spans="1:9" x14ac:dyDescent="0.25">
      <c r="A676" s="13"/>
      <c r="B676" s="14"/>
      <c r="C676" s="13"/>
      <c r="D676" s="13"/>
      <c r="E676" s="15"/>
      <c r="F676" s="15"/>
      <c r="G676" s="15"/>
      <c r="H676" s="15"/>
      <c r="I676" s="15"/>
    </row>
    <row r="677" spans="1:9" x14ac:dyDescent="0.25">
      <c r="A677" s="13"/>
      <c r="B677" s="16"/>
      <c r="C677" s="16"/>
      <c r="D677" s="16"/>
      <c r="E677" s="15"/>
      <c r="F677" s="15"/>
      <c r="G677" s="15"/>
      <c r="H677" s="15"/>
      <c r="I677" s="15"/>
    </row>
  </sheetData>
  <mergeCells count="2">
    <mergeCell ref="E4:I4"/>
    <mergeCell ref="J4:AG4"/>
  </mergeCells>
  <pageMargins left="0.7" right="0.7" top="0.78740157499999996" bottom="0.78740157499999996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dc67a209-6376-4f03-b79b-fbf8ee0a68f7" xsi:nil="true"/>
    <lcf76f155ced4ddcb4097134ff3c332f xmlns="dc67a209-6376-4f03-b79b-fbf8ee0a68f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6F41D0F1411B469A402398774E7DF1" ma:contentTypeVersion="16" ma:contentTypeDescription="Vytvoří nový dokument" ma:contentTypeScope="" ma:versionID="dddff5442e85b07887844aa54de0e8ac">
  <xsd:schema xmlns:xsd="http://www.w3.org/2001/XMLSchema" xmlns:xs="http://www.w3.org/2001/XMLSchema" xmlns:p="http://schemas.microsoft.com/office/2006/metadata/properties" xmlns:ns2="dc67a209-6376-4f03-b79b-fbf8ee0a68f7" xmlns:ns3="08449c5d-335b-4bb3-b8ee-c0a0707eb2dd" targetNamespace="http://schemas.microsoft.com/office/2006/metadata/properties" ma:root="true" ma:fieldsID="e91c8517299f7f9b80ad161197efa34c" ns2:_="" ns3:_="">
    <xsd:import namespace="dc67a209-6376-4f03-b79b-fbf8ee0a68f7"/>
    <xsd:import namespace="08449c5d-335b-4bb3-b8ee-c0a0707eb2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pozn_x00e1_mka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7a209-6376-4f03-b79b-fbf8ee0a6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f109c518-a7a9-4da5-adb3-6fa15dae5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zn_x00e1_mka" ma:index="21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49c5d-335b-4bb3-b8ee-c0a0707eb2d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3581A7-9B11-4B1D-B425-3E0A01F25523}">
  <ds:schemaRefs>
    <ds:schemaRef ds:uri="http://schemas.microsoft.com/office/2006/metadata/properties"/>
    <ds:schemaRef ds:uri="http://schemas.microsoft.com/office/infopath/2007/PartnerControls"/>
    <ds:schemaRef ds:uri="dc67a209-6376-4f03-b79b-fbf8ee0a68f7"/>
  </ds:schemaRefs>
</ds:datastoreItem>
</file>

<file path=customXml/itemProps2.xml><?xml version="1.0" encoding="utf-8"?>
<ds:datastoreItem xmlns:ds="http://schemas.openxmlformats.org/officeDocument/2006/customXml" ds:itemID="{E141E6F7-D9D8-4E5D-9651-9AFF25588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67a209-6376-4f03-b79b-fbf8ee0a68f7"/>
    <ds:schemaRef ds:uri="08449c5d-335b-4bb3-b8ee-c0a0707eb2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8058F5-E839-49DC-B749-0B3D7B821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šetření 2025</vt:lpstr>
      <vt:lpstr>šetření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Valešová Martina Ing.</dc:creator>
  <cp:keywords/>
  <dc:description/>
  <cp:lastModifiedBy>Valešová Martina Ing.</cp:lastModifiedBy>
  <cp:revision/>
  <dcterms:created xsi:type="dcterms:W3CDTF">2024-10-30T09:43:24Z</dcterms:created>
  <dcterms:modified xsi:type="dcterms:W3CDTF">2025-11-25T07:32:40Z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0x010100A06F41D0F1411B469A402398774E7DF1</vt:lpwstr>
  </property>
</Properties>
</file>